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5" activeTab="15"/>
  </bookViews>
  <sheets>
    <sheet name="表一" sheetId="1" r:id="rId1"/>
    <sheet name="表二" sheetId="2" r:id="rId2"/>
    <sheet name="表三" sheetId="3" r:id="rId3"/>
    <sheet name="表四" sheetId="4" r:id="rId4"/>
    <sheet name="表五" sheetId="5" r:id="rId5"/>
    <sheet name="表六 (1)" sheetId="6" r:id="rId6"/>
    <sheet name="表六（2)" sheetId="7" r:id="rId7"/>
    <sheet name="表七 (1)" sheetId="8" r:id="rId8"/>
    <sheet name="表七(2)" sheetId="9" r:id="rId9"/>
    <sheet name="表八" sheetId="10" r:id="rId10"/>
    <sheet name="表九" sheetId="11" r:id="rId11"/>
    <sheet name="表十" sheetId="12" r:id="rId12"/>
    <sheet name="表十一" sheetId="13" r:id="rId13"/>
    <sheet name="表十二" sheetId="14" r:id="rId14"/>
    <sheet name="表十三" sheetId="15" r:id="rId15"/>
    <sheet name="表十四" sheetId="16" r:id="rId16"/>
  </sheets>
  <definedNames>
    <definedName name="_xlnm._FilterDatabase" localSheetId="1">表二!$C$1:$C$1278</definedName>
    <definedName name="_xlnm.Print_Titles" localSheetId="0">表一!$2:$5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<sst xmlns="http://schemas.openxmlformats.org/spreadsheetml/2006/main" count="2591" uniqueCount="1700">
  <si>
    <t>表一</t>
  </si>
  <si>
    <t>2023年一般公共预算收入表</t>
  </si>
  <si>
    <t>项目</t>
  </si>
  <si>
    <t>上年预算数</t>
  </si>
  <si>
    <t>上年执行数</t>
  </si>
  <si>
    <t>预算数</t>
  </si>
  <si>
    <t>代码</t>
  </si>
  <si>
    <t>名称</t>
  </si>
  <si>
    <t>金额</t>
  </si>
  <si>
    <t>为上年预算数的%</t>
  </si>
  <si>
    <t>为上年执行数的%</t>
  </si>
  <si>
    <t xml:space="preserve">  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</si>
  <si>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</si>
  <si>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</si>
  <si>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</si>
  <si>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</si>
  <si>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</si>
  <si>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</si>
  <si>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</si>
  <si>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</si>
  <si>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</si>
  <si>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</si>
  <si>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</si>
  <si>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</si>
  <si>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</si>
  <si>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</si>
  <si>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</si>
  <si>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</si>
  <si>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 xml:space="preserve">  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</si>
  <si>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</si>
  <si>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</si>
  <si>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</si>
  <si>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</si>
  <si>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</si>
  <si>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</si>
  <si>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</si>
  <si>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</si>
  <si>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t>
  </si>
  <si>
    <t>收入总计</t>
  </si>
  <si>
    <t>表二</t>
  </si>
  <si>
    <t>2023年一般公共预算支出表</t>
  </si>
  <si>
    <t>预算数（不含上级专项性质转移支付）金额</t>
  </si>
  <si>
    <t>当年预算类级科目比上年预算数增加或减少10%以上原因说明</t>
  </si>
  <si>
    <t xml:space="preserve">  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</si>
  <si>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</si>
  <si>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</si>
  <si>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</si>
  <si>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</si>
  <si>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</si>
  <si>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</si>
  <si>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</si>
  <si>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</si>
  <si>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</si>
  <si>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</si>
  <si>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</si>
  <si>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</si>
  <si>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</si>
  <si>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</si>
  <si>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</si>
  <si>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</si>
  <si>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</si>
  <si>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</si>
  <si>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</si>
  <si>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</si>
  <si>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</si>
  <si>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</si>
  <si>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</si>
  <si>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</si>
  <si>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</si>
  <si>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</si>
  <si>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</si>
  <si>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</si>
  <si>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</si>
  <si>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</si>
  <si>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</si>
  <si>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</si>
  <si>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</si>
  <si>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</si>
  <si>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</si>
  <si>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</si>
  <si>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</si>
  <si>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</si>
  <si>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</si>
  <si>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</si>
  <si>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</si>
  <si>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</si>
  <si>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</si>
  <si>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</si>
  <si>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</si>
  <si>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</si>
  <si>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</si>
  <si>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</si>
  <si>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</si>
  <si>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</si>
  <si>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</si>
  <si>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</si>
  <si>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</si>
  <si>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</si>
  <si>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</si>
  <si>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</si>
  <si>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</si>
  <si>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</si>
  <si>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</si>
  <si>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</si>
  <si>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</si>
  <si>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</si>
  <si>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</si>
  <si>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</si>
  <si>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</si>
  <si>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</si>
  <si>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</si>
  <si>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</si>
  <si>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</si>
  <si>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</si>
  <si>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</si>
  <si>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</si>
  <si>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</si>
  <si>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</si>
  <si>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</si>
  <si>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</si>
  <si>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</si>
  <si>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</si>
  <si>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</si>
  <si>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</si>
  <si>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</si>
  <si>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</si>
  <si>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</si>
  <si>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</si>
  <si>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</si>
  <si>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</si>
  <si>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</si>
  <si>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</si>
  <si>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</si>
  <si>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</si>
  <si>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</si>
  <si>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</si>
  <si>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</si>
  <si>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</si>
  <si>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</si>
  <si>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</si>
  <si>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</si>
  <si>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</si>
  <si>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</si>
  <si>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</si>
  <si>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</si>
  <si>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</si>
  <si>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</si>
  <si>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</si>
  <si>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</si>
  <si>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</si>
  <si>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</si>
  <si>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</si>
  <si>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</si>
  <si>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</si>
  <si>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</si>
  <si>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</si>
  <si>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</si>
  <si>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</si>
  <si>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</si>
  <si>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</si>
  <si>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</si>
  <si>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</si>
  <si>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</si>
  <si>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</si>
  <si>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</si>
  <si>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</si>
  <si>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</si>
  <si>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</si>
  <si>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</si>
  <si>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</si>
  <si>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</si>
  <si>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</si>
  <si>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</si>
  <si>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</si>
  <si>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</si>
  <si>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</si>
  <si>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</si>
  <si>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</si>
  <si>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</si>
  <si>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</si>
  <si>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其他外交支出</t>
  </si>
  <si>
    <t xml:space="preserve">      其他外交支出</t>
  </si>
  <si>
    <t xml:space="preserve">  国防支出</t>
  </si>
  <si>
    <t xml:space="preserve">    军费</t>
  </si>
  <si>
    <t xml:space="preserve">      现役部队</t>
  </si>
  <si>
    <t xml:space="preserve">      预备役部队</t>
  </si>
  <si>
    <t xml:space="preserve">      其他军费支出</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</si>
  <si>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</si>
  <si>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</si>
  <si>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</si>
  <si>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</si>
  <si>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</si>
  <si>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</si>
  <si>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</si>
  <si>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</si>
  <si>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</si>
  <si>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</si>
  <si>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</si>
  <si>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</si>
  <si>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</si>
  <si>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</si>
  <si>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</si>
  <si>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</si>
  <si>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</si>
  <si>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</si>
  <si>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</si>
  <si>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</si>
  <si>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</si>
  <si>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</si>
  <si>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</si>
  <si>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</si>
  <si>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</si>
  <si>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</si>
  <si>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</si>
  <si>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</si>
  <si>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</si>
  <si>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</si>
  <si>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</si>
  <si>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</si>
  <si>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</si>
  <si>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</si>
  <si>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</si>
  <si>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</si>
  <si>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</si>
  <si>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</si>
  <si>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</si>
  <si>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</si>
  <si>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</si>
  <si>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</si>
  <si>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</si>
  <si>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</si>
  <si>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</si>
  <si>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</si>
  <si>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</si>
  <si>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</si>
  <si>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</si>
  <si>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</si>
  <si>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</si>
  <si>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</si>
  <si>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</si>
  <si>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</si>
  <si>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</si>
  <si>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</si>
  <si>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</si>
  <si>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</si>
  <si>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</si>
  <si>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</si>
  <si>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</si>
  <si>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</si>
  <si>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</si>
  <si>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</si>
  <si>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</si>
  <si>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</si>
  <si>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</si>
  <si>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</si>
  <si>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</si>
  <si>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</si>
  <si>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</si>
  <si>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</si>
  <si>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</si>
  <si>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</si>
  <si>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</si>
  <si>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</si>
  <si>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</si>
  <si>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</si>
  <si>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</si>
  <si>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</si>
  <si>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</si>
  <si>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</si>
  <si>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</si>
  <si>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</si>
  <si>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</si>
  <si>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</si>
  <si>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</si>
  <si>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</si>
  <si>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</si>
  <si>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</si>
  <si>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</si>
  <si>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</si>
  <si>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</si>
  <si>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</si>
  <si>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</si>
  <si>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</si>
  <si>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</si>
  <si>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</si>
  <si>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</si>
  <si>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</si>
  <si>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</si>
  <si>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</si>
  <si>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</si>
  <si>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</si>
  <si>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</si>
  <si>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</si>
  <si>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</si>
  <si>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</si>
  <si>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</si>
  <si>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</si>
  <si>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</si>
  <si>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</si>
  <si>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</si>
  <si>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</si>
  <si>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</si>
  <si>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</si>
  <si>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</si>
  <si>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</si>
  <si>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</si>
  <si>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</si>
  <si>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</si>
  <si>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</si>
  <si>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</si>
  <si>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</si>
  <si>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</si>
  <si>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</si>
  <si>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</si>
  <si>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</si>
  <si>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</si>
  <si>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</si>
  <si>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</si>
  <si>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</si>
  <si>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</si>
  <si>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</si>
  <si>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</si>
  <si>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</si>
  <si>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</si>
  <si>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</si>
  <si>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</si>
  <si>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</si>
  <si>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</si>
  <si>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</si>
  <si>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</si>
  <si>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</si>
  <si>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</si>
  <si>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</si>
  <si>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</si>
  <si>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</si>
  <si>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</si>
  <si>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</si>
  <si>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</si>
  <si>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</si>
  <si>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</si>
  <si>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</si>
  <si>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</si>
  <si>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</si>
  <si>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</si>
  <si>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</si>
  <si>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</si>
  <si>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</si>
  <si>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</si>
  <si>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</si>
  <si>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</si>
  <si>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</si>
  <si>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</si>
  <si>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</si>
  <si>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</si>
  <si>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</si>
  <si>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</si>
  <si>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</si>
  <si>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</si>
  <si>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</si>
  <si>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</si>
  <si>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</si>
  <si>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</si>
  <si>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</si>
  <si>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</si>
  <si>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</si>
  <si>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</si>
  <si>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</si>
  <si>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</si>
  <si>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</si>
  <si>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</si>
  <si>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</si>
  <si>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</si>
  <si>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</si>
  <si>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</si>
  <si>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</si>
  <si>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</si>
  <si>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</si>
  <si>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</si>
  <si>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</si>
  <si>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</si>
  <si>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</si>
  <si>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</si>
  <si>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</si>
  <si>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</si>
  <si>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</si>
  <si>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</si>
  <si>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</si>
  <si>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</si>
  <si>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</si>
  <si>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</si>
  <si>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</si>
  <si>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</si>
  <si>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</si>
  <si>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</si>
  <si>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</si>
  <si>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</si>
  <si>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</si>
  <si>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</si>
  <si>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</si>
  <si>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</si>
  <si>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</si>
  <si>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</si>
  <si>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</si>
  <si>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</si>
  <si>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</si>
  <si>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</si>
  <si>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</si>
  <si>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</si>
  <si>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</si>
  <si>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</si>
  <si>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</si>
  <si>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</si>
  <si>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</si>
  <si>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</si>
  <si>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</si>
  <si>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</si>
  <si>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</si>
  <si>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</si>
  <si>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</si>
  <si>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</si>
  <si>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</si>
  <si>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</si>
  <si>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</si>
  <si>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</si>
  <si>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</si>
  <si>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</si>
  <si>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</si>
  <si>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</si>
  <si>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</si>
  <si>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</si>
  <si>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</si>
  <si>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</si>
  <si>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</si>
  <si>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</si>
  <si>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</si>
  <si>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</si>
  <si>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</si>
  <si>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</si>
  <si>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</si>
  <si>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</si>
  <si>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</si>
  <si>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</si>
  <si>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</si>
  <si>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</si>
  <si>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</si>
  <si>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</si>
  <si>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</si>
  <si>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</si>
  <si>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</si>
  <si>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</si>
  <si>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</si>
  <si>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</si>
  <si>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</si>
  <si>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</si>
  <si>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</si>
  <si>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</si>
  <si>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</si>
  <si>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</si>
  <si>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</si>
  <si>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</si>
  <si>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</si>
  <si>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</si>
  <si>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</si>
  <si>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</si>
  <si>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</si>
  <si>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</si>
  <si>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</si>
  <si>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</si>
  <si>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</si>
  <si>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</si>
  <si>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</si>
  <si>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</si>
  <si>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</si>
  <si>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</si>
  <si>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</si>
  <si>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</si>
  <si>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</si>
  <si>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</si>
  <si>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</si>
  <si>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</si>
  <si>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</si>
  <si>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</si>
  <si>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</si>
  <si>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</si>
  <si>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</si>
  <si>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</si>
  <si>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</si>
  <si>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</si>
  <si>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</si>
  <si>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</si>
  <si>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</si>
  <si>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</si>
  <si>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</si>
  <si>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</si>
  <si>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</si>
  <si>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</si>
  <si>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</si>
  <si>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</si>
  <si>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</si>
  <si>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</si>
  <si>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</si>
  <si>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</si>
  <si>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</si>
  <si>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</si>
  <si>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</si>
  <si>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</si>
  <si>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</si>
  <si>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</si>
  <si>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</si>
  <si>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</si>
  <si>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</si>
  <si>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</si>
  <si>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</si>
  <si>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</si>
  <si>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</si>
  <si>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</si>
  <si>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</si>
  <si>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</si>
  <si>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</si>
  <si>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</si>
  <si>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</si>
  <si>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</si>
  <si>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</si>
  <si>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</si>
  <si>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</si>
  <si>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</si>
  <si>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</si>
  <si>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</si>
  <si>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</si>
  <si>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</si>
  <si>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</si>
  <si>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</si>
  <si>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</si>
  <si>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</si>
  <si>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</si>
  <si>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</si>
  <si>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</si>
  <si>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</si>
  <si>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</si>
  <si>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</si>
  <si>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</si>
  <si>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</si>
  <si>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</si>
  <si>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</si>
  <si>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</si>
  <si>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</si>
  <si>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</si>
  <si>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</si>
  <si>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</si>
  <si>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</si>
  <si>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</si>
  <si>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</si>
  <si>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</si>
  <si>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</si>
  <si>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</si>
  <si>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</si>
  <si>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</si>
  <si>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</si>
  <si>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</si>
  <si>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</si>
  <si>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</si>
  <si>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</si>
  <si>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</si>
  <si>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</si>
  <si>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</si>
  <si>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</si>
  <si>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</si>
  <si>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</si>
  <si>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</si>
  <si>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</si>
  <si>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</si>
  <si>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</si>
  <si>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</si>
  <si>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</si>
  <si>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</si>
  <si>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</si>
  <si>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</si>
  <si>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</si>
  <si>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</si>
  <si>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</si>
  <si>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</si>
  <si>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</si>
  <si>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</si>
  <si>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</si>
  <si>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</si>
  <si>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</si>
  <si>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</si>
  <si>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</si>
  <si>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</si>
  <si>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</si>
  <si>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</si>
  <si>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</si>
  <si>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</si>
  <si>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</si>
  <si>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</si>
  <si>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</si>
  <si>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</si>
  <si>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</si>
  <si>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</si>
  <si>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</si>
  <si>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</si>
  <si>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</si>
  <si>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</si>
  <si>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</si>
  <si>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</si>
  <si>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</si>
  <si>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</si>
  <si>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</si>
  <si>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</si>
  <si>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</si>
  <si>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</si>
  <si>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</si>
  <si>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</si>
  <si>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</si>
  <si>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</si>
  <si>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</si>
  <si>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</si>
  <si>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</si>
  <si>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</si>
  <si>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</si>
  <si>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</si>
  <si>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</si>
  <si>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</si>
  <si>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</si>
  <si>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</si>
  <si>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</si>
  <si>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</si>
  <si>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</si>
  <si>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</si>
  <si>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</si>
  <si>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</si>
  <si>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</si>
  <si>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</si>
  <si>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</si>
  <si>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</si>
  <si>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</si>
  <si>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</si>
  <si>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</si>
  <si>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</si>
  <si>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</si>
  <si>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</si>
  <si>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</si>
  <si>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</si>
  <si>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</si>
  <si>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</si>
  <si>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</si>
  <si>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</si>
  <si>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</si>
  <si>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</si>
  <si>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</si>
  <si>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</si>
  <si>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</si>
  <si>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</si>
  <si>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</si>
  <si>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</si>
  <si>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</si>
  <si>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</si>
  <si>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</si>
  <si>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</si>
  <si>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</si>
  <si>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</si>
  <si>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</si>
  <si>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</si>
  <si>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</si>
  <si>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</si>
  <si>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</si>
  <si>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</si>
  <si>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</si>
  <si>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</si>
  <si>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</si>
  <si>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</si>
  <si>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</si>
  <si>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</si>
  <si>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</si>
  <si>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</si>
  <si>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</si>
  <si>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</si>
  <si>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</si>
  <si>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</si>
  <si>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</si>
  <si>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</si>
  <si>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</si>
  <si>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</si>
  <si>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</si>
  <si>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</si>
  <si>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</si>
  <si>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</si>
  <si>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</si>
  <si>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</si>
  <si>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</si>
  <si>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</si>
  <si>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</si>
  <si>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</si>
  <si>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</si>
  <si>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</si>
  <si>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</si>
  <si>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</si>
  <si>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水行政执法监督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</si>
  <si>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</si>
  <si>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</si>
  <si>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</si>
  <si>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</si>
  <si>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</si>
  <si>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</si>
  <si>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</si>
  <si>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</si>
  <si>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</si>
  <si>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</si>
  <si>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</si>
  <si>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</si>
  <si>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</si>
  <si>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</si>
  <si>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</si>
  <si>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</si>
  <si>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</si>
  <si>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</si>
  <si>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</si>
  <si>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</si>
  <si>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</si>
  <si>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</si>
  <si>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</si>
  <si>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</si>
  <si>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</si>
  <si>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</si>
  <si>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</si>
  <si>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</si>
  <si>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</si>
  <si>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</si>
  <si>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</si>
  <si>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</si>
  <si>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</si>
  <si>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</si>
  <si>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</si>
  <si>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</si>
  <si>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</si>
  <si>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</si>
  <si>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</si>
  <si>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</si>
  <si>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</si>
  <si>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</si>
  <si>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</si>
  <si>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</si>
  <si>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</si>
  <si>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</si>
  <si>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</si>
  <si>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</si>
  <si>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</si>
  <si>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</si>
  <si>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</si>
  <si>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</si>
  <si>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</si>
  <si>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</si>
  <si>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</si>
  <si>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</si>
  <si>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</si>
  <si>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</si>
  <si>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</si>
  <si>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</si>
  <si>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</si>
  <si>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</si>
  <si>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</si>
  <si>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</si>
  <si>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</si>
  <si>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</si>
  <si>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</si>
  <si>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</si>
  <si>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</si>
  <si>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</si>
  <si>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</si>
  <si>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</si>
  <si>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</si>
  <si>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</si>
  <si>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</si>
  <si>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</si>
  <si>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</si>
  <si>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</si>
  <si>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</si>
  <si>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</si>
  <si>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</si>
  <si>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</si>
  <si>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</si>
  <si>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</si>
  <si>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</si>
  <si>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</si>
  <si>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</si>
  <si>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</si>
  <si>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</si>
  <si>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</si>
  <si>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</si>
  <si>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</si>
  <si>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</si>
  <si>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</si>
  <si>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</si>
  <si>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</si>
  <si>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</si>
  <si>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</si>
  <si>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</si>
  <si>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</si>
  <si>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</si>
  <si>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</si>
  <si>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</si>
  <si>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</si>
  <si>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</si>
  <si>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</si>
  <si>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</si>
  <si>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</si>
  <si>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</si>
  <si>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</si>
  <si>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</si>
  <si>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</si>
  <si>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</si>
  <si>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</si>
  <si>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</si>
  <si>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</si>
  <si>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</si>
  <si>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</si>
  <si>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</si>
  <si>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</si>
  <si>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</si>
  <si>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</si>
  <si>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</si>
  <si>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</si>
  <si>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</si>
  <si>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</si>
  <si>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</si>
  <si>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</si>
  <si>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</si>
  <si>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</si>
  <si>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</si>
  <si>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</si>
  <si>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</si>
  <si>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</si>
  <si>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</si>
  <si>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</si>
  <si>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</si>
  <si>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</si>
  <si>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</si>
  <si>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</si>
  <si>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</si>
  <si>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</si>
  <si>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</si>
  <si>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</si>
  <si>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</si>
  <si>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</si>
  <si>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</si>
  <si>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</si>
  <si>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</si>
  <si>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</si>
  <si>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</si>
  <si>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</si>
  <si>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</si>
  <si>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</si>
  <si>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</si>
  <si>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</si>
  <si>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</si>
  <si>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</si>
  <si>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</si>
  <si>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</si>
  <si>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</si>
  <si>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</si>
  <si>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</si>
  <si>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</si>
  <si>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</si>
  <si>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</si>
  <si>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</si>
  <si>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</si>
  <si>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</si>
  <si>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</si>
  <si>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</si>
  <si>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</si>
  <si>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</si>
  <si>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</si>
  <si>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</si>
  <si>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</si>
  <si>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</si>
  <si>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</si>
  <si>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</si>
  <si>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</si>
  <si>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</si>
  <si>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</si>
  <si>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</si>
  <si>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</si>
  <si>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</si>
  <si>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</si>
  <si>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</si>
  <si>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</si>
  <si>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</si>
  <si>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</si>
  <si>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</si>
  <si>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</si>
  <si>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</si>
  <si>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</si>
  <si>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</si>
  <si>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</si>
  <si>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</si>
  <si>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</si>
  <si>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</si>
  <si>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</si>
  <si>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</si>
  <si>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</si>
  <si>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</si>
  <si>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</si>
  <si>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</si>
  <si>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</si>
  <si>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</si>
  <si>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</si>
  <si>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</si>
  <si>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</si>
  <si>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</si>
  <si>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</si>
  <si>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</si>
  <si>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</si>
  <si>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</si>
  <si>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</si>
  <si>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</si>
  <si>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</si>
  <si>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</si>
  <si>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</si>
  <si>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</si>
  <si>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</si>
  <si>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</si>
  <si>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</si>
  <si>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</si>
  <si>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</si>
  <si>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</si>
  <si>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</si>
  <si>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</si>
  <si>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</si>
  <si>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</si>
  <si>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</si>
  <si>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</si>
  <si>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</si>
  <si>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</si>
  <si>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</si>
  <si>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</si>
  <si>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</si>
  <si>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</si>
  <si>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</si>
  <si>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</si>
  <si>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</si>
  <si>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</si>
  <si>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</si>
  <si>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</si>
  <si>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</si>
  <si>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</si>
  <si>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</si>
  <si>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</si>
  <si>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</si>
  <si>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</si>
  <si>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</si>
  <si>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</si>
  <si>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</si>
  <si>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</si>
  <si>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</si>
  <si>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</si>
  <si>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</si>
  <si>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</si>
  <si>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</si>
  <si>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</si>
  <si>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</si>
  <si>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</si>
  <si>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</si>
  <si>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</si>
  <si>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</si>
  <si>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</si>
  <si>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</si>
  <si>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</si>
  <si>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</si>
  <si>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</si>
  <si>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</si>
  <si>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</si>
  <si>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</si>
  <si>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</si>
  <si>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</si>
  <si>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</si>
  <si>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</si>
  <si>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</si>
  <si>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</si>
  <si>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</si>
  <si>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</si>
  <si>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</si>
  <si>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</si>
  <si>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</si>
  <si>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</si>
  <si>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</si>
  <si>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</si>
  <si>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</si>
  <si>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</si>
  <si>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</si>
  <si>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</si>
  <si>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</si>
  <si>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</si>
  <si>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</si>
  <si>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</si>
  <si>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</si>
  <si>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</si>
  <si>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</si>
  <si>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</si>
  <si>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</si>
  <si>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</si>
  <si>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</si>
  <si>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</si>
  <si>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</si>
  <si>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</si>
  <si>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</si>
  <si>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</si>
  <si>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</si>
  <si>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</si>
  <si>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</si>
  <si>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</si>
  <si>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</si>
  <si>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</si>
  <si>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</si>
  <si>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预备费</t>
  </si>
  <si>
    <t xml:space="preserve">  其他支出</t>
  </si>
  <si>
    <t xml:space="preserve">    年初预留</t>
  </si>
  <si>
    <t xml:space="preserve">  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</si>
  <si>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</si>
  <si>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</si>
  <si>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</si>
  <si>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</si>
  <si>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</si>
  <si>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</si>
  <si>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地方政府一般债务发行费用支出</t>
  </si>
  <si>
    <t>支出总计</t>
  </si>
  <si>
    <t>表三</t>
  </si>
  <si>
    <t>2023年一般公共预算收支平衡表</t>
  </si>
  <si>
    <t>收入</t>
  </si>
  <si>
    <t>支出</t>
  </si>
  <si>
    <t>本级收入合计</t>
  </si>
  <si>
    <t>本级支出合计</t>
  </si>
  <si>
    <t>转移性收入</t>
  </si>
  <si>
    <t>转移性支出</t>
  </si>
  <si>
    <t xml:space="preserve">  上级补助收入</t>
  </si>
  <si>
    <t xml:space="preserve">  上解上级支出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</si>
  <si>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</si>
  <si>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</si>
  <si>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</si>
  <si>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</si>
  <si>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</si>
  <si>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</si>
  <si>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</si>
  <si>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</si>
  <si>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</si>
  <si>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</si>
  <si>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</si>
  <si>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</si>
  <si>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</si>
  <si>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</si>
  <si>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</si>
  <si>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</si>
  <si>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</si>
  <si>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</si>
  <si>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</si>
  <si>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</si>
  <si>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</si>
  <si>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</si>
  <si>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巩固脱贫攻坚成果衔接乡村振兴转移支付收入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</si>
  <si>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</si>
  <si>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</si>
  <si>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</si>
  <si>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</si>
  <si>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</si>
  <si>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</si>
  <si>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</si>
  <si>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</si>
  <si>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</si>
  <si>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</si>
  <si>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</si>
  <si>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</si>
  <si>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</si>
  <si>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</si>
  <si>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</si>
  <si>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</si>
  <si>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</si>
  <si>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</si>
  <si>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</si>
  <si>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</si>
  <si>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</si>
  <si>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</si>
  <si>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</si>
  <si>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</si>
  <si>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</si>
  <si>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</si>
  <si>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</si>
  <si>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</si>
  <si>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</si>
  <si>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</si>
  <si>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</si>
  <si>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</si>
  <si>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</si>
  <si>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</si>
  <si>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</si>
  <si>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</si>
  <si>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</si>
  <si>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</si>
  <si>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</si>
  <si>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</si>
  <si>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</si>
  <si>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</si>
  <si>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</si>
  <si>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</si>
  <si>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下级上解收入</t>
  </si>
  <si>
    <t xml:space="preserve">    体制上解收入</t>
  </si>
  <si>
    <t xml:space="preserve">    专项上解收入</t>
  </si>
  <si>
    <t xml:space="preserve">  待偿债置换一般债券上年结余</t>
  </si>
  <si>
    <t xml:space="preserve">  上年结余收入</t>
  </si>
  <si>
    <t xml:space="preserve">  调入资金</t>
  </si>
  <si>
    <t xml:space="preserve">  补助下级支出</t>
  </si>
  <si>
    <t xml:space="preserve">    从政府性基金预算调入</t>
  </si>
  <si>
    <t xml:space="preserve">  调出资金</t>
  </si>
  <si>
    <t xml:space="preserve">    从国有资本经营预算调入</t>
  </si>
  <si>
    <t xml:space="preserve">  安排预算稳定调节基金</t>
  </si>
  <si>
    <t xml:space="preserve">    从其他资金调入</t>
  </si>
  <si>
    <t xml:space="preserve">  补充预算周转金</t>
  </si>
  <si>
    <t xml:space="preserve">  地方政府一般债务收入</t>
  </si>
  <si>
    <t xml:space="preserve">  地方政府一般债务还本支出</t>
  </si>
  <si>
    <t xml:space="preserve">  地方政府一般债务转贷收入</t>
  </si>
  <si>
    <t xml:space="preserve">  地方政府一般债务转贷支出</t>
  </si>
  <si>
    <t xml:space="preserve">  区域间转移性收入</t>
  </si>
  <si>
    <t xml:space="preserve">  区域间转移性支出</t>
  </si>
  <si>
    <t xml:space="preserve">    接受其他地区援助收入</t>
  </si>
  <si>
    <t xml:space="preserve">    援助其他地区支出</t>
  </si>
  <si>
    <t xml:space="preserve">    生态保护补偿转移性收入</t>
  </si>
  <si>
    <t xml:space="preserve">    生态保护补偿转移性支出</t>
  </si>
  <si>
    <t xml:space="preserve">    土地指标调剂转移性收入</t>
  </si>
  <si>
    <t xml:space="preserve">    土地指标调剂转移性支出</t>
  </si>
  <si>
    <t xml:space="preserve">    其他转移性收入</t>
  </si>
  <si>
    <t xml:space="preserve">    其他转移性支出</t>
  </si>
  <si>
    <t xml:space="preserve">  动用预算稳定调节基金</t>
  </si>
  <si>
    <t xml:space="preserve">  计划单列市上解省支出</t>
  </si>
  <si>
    <t xml:space="preserve">  省补助计划单列市收入</t>
  </si>
  <si>
    <t xml:space="preserve">  省补助计划单列市支出</t>
  </si>
  <si>
    <t xml:space="preserve">  计划单列市上解省收入</t>
  </si>
  <si>
    <t xml:space="preserve">  年终结余</t>
  </si>
  <si>
    <t>表四</t>
  </si>
  <si>
    <t>2023年一般公共预算支出资金来源表</t>
  </si>
  <si>
    <t>合计</t>
  </si>
  <si>
    <t>财力安排</t>
  </si>
  <si>
    <t>专项转移支付收入安排</t>
  </si>
  <si>
    <t>动用上年结余安排</t>
  </si>
  <si>
    <t>调入资金</t>
  </si>
  <si>
    <t>政府债务资金</t>
  </si>
  <si>
    <t>其他资金</t>
  </si>
  <si>
    <t>表五</t>
  </si>
  <si>
    <t>2023年一般公共预算支出经济分类表</t>
  </si>
  <si>
    <t>总计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</si>
  <si>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</si>
  <si>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</si>
  <si>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</si>
  <si>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</si>
  <si>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</si>
  <si>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</si>
  <si>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</si>
  <si>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</si>
  <si>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</si>
  <si>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</si>
  <si>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</si>
  <si>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</si>
  <si>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预备费及预留</t>
  </si>
  <si>
    <t>其他支出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</si>
  <si>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</si>
  <si>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</si>
  <si>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</si>
  <si>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</si>
  <si>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</si>
  <si>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</si>
  <si>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</si>
  <si>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</si>
  <si>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</si>
  <si>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</si>
  <si>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</si>
  <si>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</si>
  <si>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</si>
  <si>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</si>
  <si>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</si>
  <si>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</si>
  <si>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</si>
  <si>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</si>
  <si>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</si>
  <si>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</si>
  <si>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</si>
  <si>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</si>
  <si>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债务付息支出</t>
  </si>
  <si>
    <t>债务发行费用支出</t>
  </si>
  <si>
    <t>表六之一</t>
  </si>
  <si>
    <t>2023年地市县一般公共预算收支表</t>
  </si>
  <si>
    <t>区划编码</t>
  </si>
  <si>
    <t>地    区</t>
  </si>
  <si>
    <t>收       入</t>
  </si>
  <si>
    <t>收入合计</t>
  </si>
  <si>
    <t>税　　　　收　　　　收　　　　入</t>
  </si>
  <si>
    <t>非  税  收  入</t>
  </si>
  <si>
    <t>小计</t>
  </si>
  <si>
    <t>增值税</t>
  </si>
  <si>
    <t>企业所得税</t>
  </si>
  <si>
    <t>企业所得税退税</t>
  </si>
  <si>
    <t>个人所得税</t>
  </si>
  <si>
    <t>资源税</t>
  </si>
  <si>
    <t>城市维护建设税</t>
  </si>
  <si>
    <t>房产税</t>
  </si>
  <si>
    <t>印花税</t>
  </si>
  <si>
    <t>城镇土地使用税</t>
  </si>
  <si>
    <t>土地增值税</t>
  </si>
  <si>
    <t>车船税</t>
  </si>
  <si>
    <t>耕地占用税</t>
  </si>
  <si>
    <t>契税</t>
  </si>
  <si>
    <t>烟叶税</t>
  </si>
  <si>
    <t>环境保护税</t>
  </si>
  <si>
    <t>其他各项税收收入</t>
  </si>
  <si>
    <t>专项收入</t>
  </si>
  <si>
    <t>行政事业性收费收入</t>
  </si>
  <si>
    <t>罚没收入</t>
  </si>
  <si>
    <t>国有资本经营收入</t>
  </si>
  <si>
    <t>国有资源（资产）有偿使用收入</t>
  </si>
  <si>
    <t>捐赠收入</t>
  </si>
  <si>
    <t>政府住房基金收入</t>
  </si>
  <si>
    <t>其他收入</t>
  </si>
  <si>
    <t>219900000</t>
  </si>
  <si>
    <t>辽宁省全辖</t>
  </si>
  <si>
    <t>219800000</t>
  </si>
  <si>
    <t>辽宁省辖区</t>
  </si>
  <si>
    <t>210199000</t>
  </si>
  <si>
    <t>沈阳市全辖</t>
  </si>
  <si>
    <t>210198000</t>
  </si>
  <si>
    <t>沈阳市辖区</t>
  </si>
  <si>
    <t>210124000</t>
  </si>
  <si>
    <t>法库县本级</t>
  </si>
  <si>
    <t>*结尾标记行</t>
  </si>
  <si>
    <t>表六之二</t>
  </si>
  <si>
    <t>支            出</t>
  </si>
  <si>
    <t>支出合计</t>
  </si>
  <si>
    <t>表七之一</t>
  </si>
  <si>
    <t>2023年省对下一般公共预算转移支付预算表</t>
  </si>
  <si>
    <t>转移支付合计</t>
  </si>
  <si>
    <t>一般性转移支付</t>
  </si>
  <si>
    <t>一般性转移支付小计</t>
  </si>
  <si>
    <t>体制补助收入</t>
  </si>
  <si>
    <t>均衡性转移支付收入</t>
  </si>
  <si>
    <t>县级基本财力保障机制奖补资金收入</t>
  </si>
  <si>
    <t>结算补助收入</t>
  </si>
  <si>
    <t>资源枯竭城市转移支付补助收入</t>
  </si>
  <si>
    <t>企业事业单位划转补助收入</t>
  </si>
  <si>
    <t>产粮（油）大县奖励资金收入</t>
  </si>
  <si>
    <t>重点生态功能区转移支付收入</t>
  </si>
  <si>
    <t>固定数额补助收入</t>
  </si>
  <si>
    <t>革命老区转移支付收入</t>
  </si>
  <si>
    <t>民族地区转移支付收入</t>
  </si>
  <si>
    <t>边境地区转移支付收入</t>
  </si>
  <si>
    <t>巩固脱贫攻坚成果衔接乡村振兴转移支付收入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</si>
  <si>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</si>
  <si>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</si>
  <si>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</si>
  <si>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</si>
  <si>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</si>
  <si>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</si>
  <si>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</si>
  <si>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</si>
  <si>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</si>
  <si>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</si>
  <si>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</si>
  <si>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</si>
  <si>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</si>
  <si>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资源勘探工业信息等共同财政事权转移支付收入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</si>
  <si>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</si>
  <si>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</si>
  <si>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</si>
  <si>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</si>
  <si>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</si>
  <si>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灾害防治及应急管理共同财政事权转移支付收入</t>
  </si>
  <si>
    <t>其他共同财政事权转移支付收入</t>
  </si>
  <si>
    <t>其他一般性转移支付收入</t>
  </si>
  <si>
    <t>表七之二</t>
  </si>
  <si>
    <t>地区</t>
  </si>
  <si>
    <t>专项转移支付</t>
  </si>
  <si>
    <t>专项转移支付小计</t>
  </si>
  <si>
    <t>一般公共服务</t>
  </si>
  <si>
    <t>外交</t>
  </si>
  <si>
    <t>国防</t>
  </si>
  <si>
    <t>公共安全</t>
  </si>
  <si>
    <t>教育</t>
  </si>
  <si>
    <t>科学技术</t>
  </si>
  <si>
    <t>文化旅游体育与传媒</t>
  </si>
  <si>
    <t>社会保障和就业</t>
  </si>
  <si>
    <t>卫生健康</t>
  </si>
  <si>
    <t>节能环保</t>
  </si>
  <si>
    <t>城乡社区</t>
  </si>
  <si>
    <t>农林水</t>
  </si>
  <si>
    <t>交通运输</t>
  </si>
  <si>
    <t>资源勘探工业信息等</t>
  </si>
  <si>
    <t>商业服务业等</t>
  </si>
  <si>
    <t>金融</t>
  </si>
  <si>
    <t>自然资源海洋气象</t>
  </si>
  <si>
    <t>住房保障</t>
  </si>
  <si>
    <t>粮油物资储备</t>
  </si>
  <si>
    <t>灾害防治及应急管理</t>
  </si>
  <si>
    <t>其他专项转移支付</t>
  </si>
  <si>
    <t>表八</t>
  </si>
  <si>
    <t>2023年一般公共预算支出“三公”经费预算表</t>
  </si>
  <si>
    <t>项目名称</t>
  </si>
  <si>
    <t>因公出国（境）费</t>
  </si>
  <si>
    <t>公务用车购置及运行费</t>
  </si>
  <si>
    <t>公务用车购置费</t>
  </si>
  <si>
    <t>公务用车运行费</t>
  </si>
  <si>
    <t>公务接待费</t>
  </si>
  <si>
    <t>表九</t>
  </si>
  <si>
    <t>2023年政府性基金预算收支表</t>
  </si>
  <si>
    <t xml:space="preserve">  一、农网还贷资金收入</t>
  </si>
  <si>
    <t>一、文化旅游体育与传媒支出</t>
  </si>
  <si>
    <t xml:space="preserve">  二、海南省高等级公路车辆通行附加费收入</t>
  </si>
  <si>
    <t xml:space="preserve">    国家电影事业发展专项资金安排的支出</t>
  </si>
  <si>
    <t xml:space="preserve">  三、国家电影事业发展专项资金收入</t>
  </si>
  <si>
    <t xml:space="preserve">      资助国产影片放映</t>
  </si>
  <si>
    <t xml:space="preserve">  四、国有土地收益基金收入</t>
  </si>
  <si>
    <t xml:space="preserve">      资助影院建设</t>
  </si>
  <si>
    <t xml:space="preserve">  五、农业土地开发资金收入</t>
  </si>
  <si>
    <t xml:space="preserve">      资助少数民族语电影译制</t>
  </si>
  <si>
    <t xml:space="preserve">  六、国有土地使用权出让收入</t>
  </si>
  <si>
    <t xml:space="preserve">      购买农村电影公益性放映版权服务</t>
  </si>
  <si>
    <t xml:space="preserve">    土地出让价款收入</t>
  </si>
  <si>
    <t xml:space="preserve">      其他国家电影事业发展专项资金支出</t>
  </si>
  <si>
    <t xml:space="preserve">    补缴的土地价款</t>
  </si>
  <si>
    <t xml:space="preserve">    旅游发展基金支出</t>
  </si>
  <si>
    <t xml:space="preserve">    划拨土地收入</t>
  </si>
  <si>
    <t xml:space="preserve">      宣传促销</t>
  </si>
  <si>
    <t xml:space="preserve">    缴纳新增建设用地土地有偿使用费</t>
  </si>
  <si>
    <t xml:space="preserve">      行业规划</t>
  </si>
  <si>
    <t xml:space="preserve">    其他土地出让收入</t>
  </si>
  <si>
    <t xml:space="preserve">      旅游事业补助</t>
  </si>
  <si>
    <t xml:space="preserve">  七、大中型水库库区基金收入</t>
  </si>
  <si>
    <t xml:space="preserve">      地方旅游开发项目补助</t>
  </si>
  <si>
    <t xml:space="preserve">  八、彩票公益金收入</t>
  </si>
  <si>
    <t xml:space="preserve">      其他旅游发展基金支出 </t>
  </si>
  <si>
    <t xml:space="preserve">    福利彩票公益金收入</t>
  </si>
  <si>
    <t xml:space="preserve">    国家电影事业发展专项资金对应专项债务收入安排的支出</t>
  </si>
  <si>
    <t xml:space="preserve">    体育彩票公益金收入</t>
  </si>
  <si>
    <t xml:space="preserve">      资助城市影院</t>
  </si>
  <si>
    <t xml:space="preserve">  九、城市基础设施配套费收入</t>
  </si>
  <si>
    <t xml:space="preserve">      其他国家电影事业发展专项资金对应专项债务收入支出</t>
  </si>
  <si>
    <t xml:space="preserve">  十、小型水库移民扶助基金收入</t>
  </si>
  <si>
    <t>二、社会保障和就业支出</t>
  </si>
  <si>
    <t xml:space="preserve">  十一、国家重大水利工程建设基金收入</t>
  </si>
  <si>
    <t xml:space="preserve">    大中型水库移民后期扶持基金支出</t>
  </si>
  <si>
    <t xml:space="preserve">  十二、车辆通行费</t>
  </si>
  <si>
    <t xml:space="preserve">      移民补助</t>
  </si>
  <si>
    <t xml:space="preserve">  十三、污水处理费收入</t>
  </si>
  <si>
    <t xml:space="preserve">      基础设施建设和经济发展</t>
  </si>
  <si>
    <t xml:space="preserve">  十四、彩票发行机构和彩票销售机构的业务费用</t>
  </si>
  <si>
    <t xml:space="preserve">      其他大中型水库移民后期扶持基金支出</t>
  </si>
  <si>
    <t xml:space="preserve">    福利彩票销售机构的业务费用</t>
  </si>
  <si>
    <t xml:space="preserve">    小型水库移民扶助基金安排的支出</t>
  </si>
  <si>
    <t xml:space="preserve">    体育彩票销售机构的业务费用</t>
  </si>
  <si>
    <t xml:space="preserve">    彩票兑奖周转金</t>
  </si>
  <si>
    <t xml:space="preserve">    彩票发行销售风险基金</t>
  </si>
  <si>
    <t xml:space="preserve">      其他小型水库移民扶助基金支出</t>
  </si>
  <si>
    <t xml:space="preserve">    彩票市场调控资金收入</t>
  </si>
  <si>
    <t xml:space="preserve">    小型水库移民扶助基金对应专项债务收入安排的支出</t>
  </si>
  <si>
    <t xml:space="preserve">  十五、其他政府性基金收入</t>
  </si>
  <si>
    <t xml:space="preserve">  十六、专项债务对应项目专项收入</t>
  </si>
  <si>
    <t xml:space="preserve">      其他小型水库移民扶助基金对应专项债务收入安排的支出</t>
  </si>
  <si>
    <t xml:space="preserve">    海南省高等级公路车辆通行附加费专项债务对应项目专项收入</t>
  </si>
  <si>
    <t>三、节能环保支出</t>
  </si>
  <si>
    <t xml:space="preserve">    国家电影事业发展专项资金专项债务对应项目专项收入</t>
  </si>
  <si>
    <t xml:space="preserve">    可再生能源电价附加收入安排的支出</t>
  </si>
  <si>
    <t xml:space="preserve">    国有土地使用权出让金专项债务对应项目专项收入</t>
  </si>
  <si>
    <t xml:space="preserve">      风力发电补助</t>
  </si>
  <si>
    <t xml:space="preserve">      土地储备专项债券对应项目专项收入</t>
  </si>
  <si>
    <t xml:space="preserve">      太阳能发电补助</t>
  </si>
  <si>
    <t xml:space="preserve">      棚户区改造专项债券对应项目专项收入</t>
  </si>
  <si>
    <t xml:space="preserve">      生物质能发电补助</t>
  </si>
  <si>
    <t xml:space="preserve">      其他国有土地使用权出让金专项债务对应项目专项收入</t>
  </si>
  <si>
    <t xml:space="preserve">      其他可再生能源电价附加收入安排的支出</t>
  </si>
  <si>
    <t xml:space="preserve">    农业土地开发资金专项债务对应项目专项收入</t>
  </si>
  <si>
    <t xml:space="preserve">    废弃电器电子产品处理基金支出</t>
  </si>
  <si>
    <t xml:space="preserve">    大中型水库库区基金专项债务对应项目专项收入</t>
  </si>
  <si>
    <t xml:space="preserve">      回收处理费用补贴</t>
  </si>
  <si>
    <t xml:space="preserve">    城市基础设施配套费专项债务对应项目专项收入</t>
  </si>
  <si>
    <t xml:space="preserve">      信息系统建设</t>
  </si>
  <si>
    <t xml:space="preserve">    小型水库移民扶助基金专项债务对应项目专项收入</t>
  </si>
  <si>
    <t xml:space="preserve">      基金征管经费</t>
  </si>
  <si>
    <t xml:space="preserve">    国家重大水利工程建设基金专项债务对应项目专项收入</t>
  </si>
  <si>
    <t xml:space="preserve">      其他废弃电器电子产品处理基金支出</t>
  </si>
  <si>
    <t xml:space="preserve">    车辆通行费专项债务对应项目专项收入</t>
  </si>
  <si>
    <t>四、城乡社区支出</t>
  </si>
  <si>
    <t xml:space="preserve">      政府收费公路专项债务对应项目专项收入</t>
  </si>
  <si>
    <t xml:space="preserve">    国有土地使用权出让收入安排的支出</t>
  </si>
  <si>
    <t xml:space="preserve">      其他车辆通行费专项债务对应项目专项收入</t>
  </si>
  <si>
    <t xml:space="preserve">      征地和拆迁补偿支出</t>
  </si>
  <si>
    <t xml:space="preserve">    污水处理费专项债务对应项目专项收入</t>
  </si>
  <si>
    <t xml:space="preserve">      土地开发支出</t>
  </si>
  <si>
    <t xml:space="preserve">    其他政府性基金专项债务对应项目专项收入</t>
  </si>
  <si>
    <t xml:space="preserve">      城市建设支出</t>
  </si>
  <si>
    <t xml:space="preserve">      其他地方自行试点项目收益专项债券对应项目专项收入</t>
  </si>
  <si>
    <t xml:space="preserve">      农村基础设施建设支出</t>
  </si>
  <si>
    <t xml:space="preserve">      其他政府性基金专项债务对应项目专项收入</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</si>
  <si>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</si>
  <si>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</si>
  <si>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</si>
  <si>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</si>
  <si>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</si>
  <si>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</si>
  <si>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</si>
  <si>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农业生产发展支出</t>
  </si>
  <si>
    <t>农村社会事业支出</t>
  </si>
  <si>
    <t>农业农村生态环境支出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</si>
  <si>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</si>
  <si>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</si>
  <si>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</si>
  <si>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</si>
  <si>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</si>
  <si>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</si>
  <si>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</si>
  <si>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</si>
  <si>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</si>
  <si>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</si>
  <si>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</si>
  <si>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</si>
  <si>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</si>
  <si>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</si>
  <si>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</si>
  <si>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</si>
  <si>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</si>
  <si>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</si>
  <si>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</si>
  <si>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</si>
  <si>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</si>
  <si>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</si>
  <si>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</si>
  <si>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</si>
  <si>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</si>
  <si>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</si>
  <si>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</si>
  <si>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</si>
  <si>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</si>
  <si>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</si>
  <si>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</si>
  <si>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</si>
  <si>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</si>
  <si>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</si>
  <si>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</si>
  <si>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</si>
  <si>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</si>
  <si>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</si>
  <si>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</si>
  <si>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</si>
  <si>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</si>
  <si>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</si>
  <si>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</si>
  <si>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</si>
  <si>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</si>
  <si>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</si>
  <si>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</si>
  <si>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</si>
  <si>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</si>
  <si>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</si>
  <si>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</si>
  <si>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</si>
  <si>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</si>
  <si>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</si>
  <si>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</si>
  <si>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</si>
  <si>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</si>
  <si>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</si>
  <si>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</si>
  <si>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</si>
  <si>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</si>
  <si>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</si>
  <si>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</si>
  <si>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</si>
  <si>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</si>
  <si>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</si>
  <si>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</si>
  <si>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</si>
  <si>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</si>
  <si>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</si>
  <si>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</si>
  <si>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</si>
  <si>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</si>
  <si>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</si>
  <si>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</si>
  <si>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</si>
  <si>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</si>
  <si>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</si>
  <si>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</si>
  <si>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</si>
  <si>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</si>
  <si>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</si>
  <si>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</si>
  <si>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</si>
  <si>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</si>
  <si>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</si>
  <si>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</si>
  <si>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</si>
  <si>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</si>
  <si>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</si>
  <si>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</si>
  <si>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</si>
  <si>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</si>
  <si>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</si>
  <si>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</si>
  <si>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</si>
  <si>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</si>
  <si>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</si>
  <si>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</si>
  <si>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</si>
  <si>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</si>
  <si>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</si>
  <si>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</si>
  <si>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九、债务付息支出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</si>
  <si>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</si>
  <si>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</si>
  <si>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</si>
  <si>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</si>
  <si>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</si>
  <si>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</si>
  <si>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</si>
  <si>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</si>
  <si>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</si>
  <si>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</si>
  <si>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</si>
  <si>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</si>
  <si>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</si>
  <si>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</si>
  <si>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</si>
  <si>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</si>
  <si>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</si>
  <si>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</si>
  <si>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</si>
  <si>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</si>
  <si>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</si>
  <si>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</si>
  <si>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</si>
  <si>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</si>
  <si>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</si>
  <si>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</si>
  <si>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</si>
  <si>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</si>
  <si>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</si>
  <si>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</si>
  <si>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</si>
  <si>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</si>
  <si>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</si>
  <si>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</si>
  <si>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</si>
  <si>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</si>
  <si>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</si>
  <si>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</si>
  <si>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</si>
  <si>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</si>
  <si>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</si>
  <si>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</si>
  <si>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</si>
  <si>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</si>
  <si>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</si>
  <si>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</si>
  <si>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</si>
  <si>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</si>
  <si>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</si>
  <si>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</si>
  <si>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 xml:space="preserve">  转移性收入</t>
  </si>
  <si>
    <t xml:space="preserve">  转移性支出</t>
  </si>
  <si>
    <t xml:space="preserve">    政府性基金补助收入</t>
  </si>
  <si>
    <t xml:space="preserve">    政府性基金补助支出</t>
  </si>
  <si>
    <t xml:space="preserve">    政府性基金上解收入</t>
  </si>
  <si>
    <t xml:space="preserve">    政府性基金上解支出</t>
  </si>
  <si>
    <t xml:space="preserve">    上年结余收入</t>
  </si>
  <si>
    <t xml:space="preserve">    调出资金</t>
  </si>
  <si>
    <t xml:space="preserve">    调入资金</t>
  </si>
  <si>
    <t xml:space="preserve">    年终结余（转）</t>
  </si>
  <si>
    <t xml:space="preserve">  债务收入</t>
  </si>
  <si>
    <t xml:space="preserve">  债务支出</t>
  </si>
  <si>
    <t xml:space="preserve">    地方政府专项债务收入</t>
  </si>
  <si>
    <t xml:space="preserve">    地方政府专项债务还本支出</t>
  </si>
  <si>
    <t xml:space="preserve">    地方政府专项债务转贷收入</t>
  </si>
  <si>
    <t xml:space="preserve">    地方政府专项债务转贷支出</t>
  </si>
  <si>
    <t>表十</t>
  </si>
  <si>
    <t>2023年政府性基金预算支出资金来源表</t>
  </si>
  <si>
    <t>当年预算收入安排</t>
  </si>
  <si>
    <t>转移支付收入安排</t>
  </si>
  <si>
    <t>上年结余</t>
  </si>
  <si>
    <t xml:space="preserve">   国家电影事业发展专项资金安排的支出</t>
  </si>
  <si>
    <t xml:space="preserve">   旅游发展基金支出</t>
  </si>
  <si>
    <t xml:space="preserve">   国家电影事业发展专项资金对应专项债务收入安排的支出</t>
  </si>
  <si>
    <t xml:space="preserve">    污水处理费安排的支出</t>
  </si>
  <si>
    <t xml:space="preserve">    大中型水库库区基金对应专项债务收入安排的支出</t>
  </si>
  <si>
    <t xml:space="preserve">    国家重大水利工程建设基金对应专项债务收入安排的支出</t>
  </si>
  <si>
    <t xml:space="preserve">表十一 </t>
  </si>
  <si>
    <t>2023年国有资本经营预算收支表</t>
  </si>
  <si>
    <t>收          入</t>
  </si>
  <si>
    <t>支          出</t>
  </si>
  <si>
    <t>项        目</t>
  </si>
  <si>
    <t>行次</t>
  </si>
  <si>
    <t>执行数</t>
  </si>
  <si>
    <t>省本级</t>
  </si>
  <si>
    <t>地市级及以下</t>
  </si>
  <si>
    <t>栏次</t>
  </si>
  <si>
    <t>1</t>
  </si>
  <si>
    <t>2</t>
  </si>
  <si>
    <t>3</t>
  </si>
  <si>
    <t>4</t>
  </si>
  <si>
    <t>5</t>
  </si>
  <si>
    <t>6</t>
  </si>
  <si>
    <t>一、利润收入</t>
  </si>
  <si>
    <t>一、解决历史遗留问题及改革成本支出</t>
  </si>
  <si>
    <t>11</t>
  </si>
  <si>
    <t>二、股利、股息收入</t>
  </si>
  <si>
    <t>二、国有企业资本金注入</t>
  </si>
  <si>
    <t>12</t>
  </si>
  <si>
    <t>三、产权转让收入</t>
  </si>
  <si>
    <t>三、国有企业政策性补贴</t>
  </si>
  <si>
    <t>13</t>
  </si>
  <si>
    <t>四、清算收入</t>
  </si>
  <si>
    <t>四、其他国有资本经营预算支出</t>
  </si>
  <si>
    <t>14</t>
  </si>
  <si>
    <t>五、其他国有资本经营预算收入</t>
  </si>
  <si>
    <t>本年收入合计</t>
  </si>
  <si>
    <t>本年支出合计</t>
  </si>
  <si>
    <t>15</t>
  </si>
  <si>
    <t>国有资本经营预算转移支付收入</t>
  </si>
  <si>
    <t>7</t>
  </si>
  <si>
    <t>国有资本经营预算转移支付支出</t>
  </si>
  <si>
    <t>16</t>
  </si>
  <si>
    <t>国有资本经营预算上解收入</t>
  </si>
  <si>
    <t>8</t>
  </si>
  <si>
    <t>国有资本经营预算上解支出</t>
  </si>
  <si>
    <t>17</t>
  </si>
  <si>
    <t>国有资本经营预算上年结余收入</t>
  </si>
  <si>
    <t>9</t>
  </si>
  <si>
    <t>国有资本经营预算调出资金</t>
  </si>
  <si>
    <t>18</t>
  </si>
  <si>
    <t>国有资本经营预算年终结余</t>
  </si>
  <si>
    <t>19</t>
  </si>
  <si>
    <t>收 入 总 计</t>
  </si>
  <si>
    <t>10</t>
  </si>
  <si>
    <t>支 出 总 计</t>
  </si>
  <si>
    <t>20</t>
  </si>
  <si>
    <t>表十二</t>
  </si>
  <si>
    <t>2023年国有资本经营预算收入表</t>
  </si>
  <si>
    <t>科目编码</t>
  </si>
  <si>
    <t>科目名称/企业</t>
  </si>
  <si>
    <t>2022年执行数</t>
  </si>
  <si>
    <t>2023年预算数</t>
  </si>
  <si>
    <t>预算数为执行数的%</t>
  </si>
  <si>
    <t>1030601</t>
  </si>
  <si>
    <t>1030602</t>
  </si>
  <si>
    <t>1030603</t>
  </si>
  <si>
    <t>1030604</t>
  </si>
  <si>
    <t>1030698</t>
  </si>
  <si>
    <t>注：以上科目以2023年政府收支科目为准。</t>
  </si>
  <si>
    <t>表十三</t>
  </si>
  <si>
    <t>2023年国有资本经营预算支出表</t>
  </si>
  <si>
    <t>科目名称</t>
  </si>
  <si>
    <t>资本性支出</t>
  </si>
  <si>
    <t xml:space="preserve">费用性支出 </t>
  </si>
  <si>
    <t xml:space="preserve">一、国有资本经营预算支出 </t>
  </si>
  <si>
    <t>223</t>
  </si>
  <si>
    <t>国有资本经营预算支出</t>
  </si>
  <si>
    <t>22301</t>
  </si>
  <si>
    <t>解决历史遗留问题及改革成本支出</t>
  </si>
  <si>
    <t>2230105</t>
  </si>
  <si>
    <t>国有企业退休人员社会化管理补助支出</t>
  </si>
  <si>
    <t>表十四</t>
  </si>
  <si>
    <t>2023年国有资本经营预算基础信息表</t>
  </si>
  <si>
    <t>项   目</t>
  </si>
  <si>
    <t>一、实施范围</t>
  </si>
  <si>
    <t>预算单位户数</t>
  </si>
  <si>
    <t>国有及国有控、参股企业户数（法人企业）</t>
  </si>
  <si>
    <t xml:space="preserve">    其中：纳入预算实施范围企业户数（法人企业）</t>
  </si>
  <si>
    <t>是否包括金融企业</t>
  </si>
  <si>
    <t>是</t>
  </si>
  <si>
    <t>是否包括文化企业</t>
  </si>
  <si>
    <t>是否包括部门所属企业</t>
  </si>
  <si>
    <t>是否包括事业单位出资企业</t>
  </si>
  <si>
    <t>二、主要财务指标</t>
  </si>
  <si>
    <t>（一）国有及国有控、参股企业</t>
  </si>
  <si>
    <t>资产总额合计</t>
  </si>
  <si>
    <t>负债总额合计</t>
  </si>
  <si>
    <t>所有者权益合计</t>
  </si>
  <si>
    <t>利润总额合计</t>
  </si>
  <si>
    <t>净利润合计</t>
  </si>
  <si>
    <t>归属于母公司所有者净利润合计</t>
  </si>
  <si>
    <t>（二）纳入预算实施范围企业</t>
  </si>
  <si>
    <t>21</t>
  </si>
  <si>
    <t>22</t>
  </si>
  <si>
    <t>23</t>
  </si>
  <si>
    <t>三、国有资本收益情况</t>
  </si>
  <si>
    <t>24</t>
  </si>
  <si>
    <t>比例类型（单一比例/分类比例）</t>
  </si>
  <si>
    <t>25</t>
  </si>
  <si>
    <t>比例数值</t>
  </si>
  <si>
    <t>26</t>
  </si>
  <si>
    <t>四、编报情况</t>
  </si>
  <si>
    <t>27</t>
  </si>
  <si>
    <t>上报级次（人大/政府）</t>
  </si>
  <si>
    <t>28</t>
  </si>
  <si>
    <t>人大</t>
  </si>
  <si>
    <t>上报起始年</t>
  </si>
  <si>
    <t>29</t>
  </si>
  <si>
    <t>2013</t>
  </si>
  <si>
    <t>注：以上项目以2023年政府收支分类科目为准。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</si>
</sst>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0_ "/>
    <numFmt numFmtId="181" formatCode="0_ "/>
    <numFmt numFmtId="182" formatCode="0.0_ "/>
    <numFmt numFmtId="183" formatCode="#,##0_ "/>
    <numFmt numFmtId="184" formatCode="0.00;[Red]0.00"/>
  </numFmts>
  <fonts count="48">
    <font>
      <sz val="12"/>
      <color rgb="FF000000"/>
      <name val="宋体"/>
      <charset val="134"/>
    </font>
    <font>
      <sz val="12"/>
      <color rgb="FF000000"/>
      <name val="黑体"/>
      <charset val="134"/>
    </font>
    <font>
      <sz val="11"/>
      <color rgb="FF000000"/>
      <name val="宋体"/>
      <charset val="134"/>
      <scheme val="minor"/>
    </font>
    <font>
      <sz val="18"/>
      <color rgb="FF000000"/>
      <name val="黑体"/>
      <charset val="134"/>
    </font>
    <font>
      <sz val="11"/>
      <name val="宋体"/>
      <charset val="134"/>
      <scheme val="minor"/>
    </font>
    <font>
      <sz val="12"/>
      <name val="黑体"/>
      <charset val="134"/>
    </font>
    <font>
      <b/>
      <sz val="18"/>
      <name val="黑体"/>
      <charset val="134"/>
    </font>
    <font>
      <b/>
      <sz val="11"/>
      <color rgb="FF000000"/>
      <name val="宋体"/>
      <charset val="134"/>
      <scheme val="minor"/>
    </font>
    <font>
      <sz val="11"/>
      <color rgb="FF000000"/>
      <name val="宋体"/>
      <charset val="134"/>
    </font>
    <font>
      <sz val="11"/>
      <color rgb="FF000000"/>
      <name val="Calibri"/>
      <charset val="134"/>
    </font>
    <font>
      <b/>
      <sz val="11"/>
      <name val="宋体"/>
      <charset val="134"/>
      <scheme val="minor"/>
    </font>
    <font>
      <b/>
      <sz val="11"/>
      <name val="宋体"/>
      <charset val="134"/>
    </font>
    <font>
      <b/>
      <sz val="11"/>
      <color rgb="FF000000"/>
      <name val="Calibri"/>
      <charset val="134"/>
    </font>
    <font>
      <b/>
      <sz val="11"/>
      <color rgb="FF000000"/>
      <name val="宋体"/>
      <charset val="134"/>
    </font>
    <font>
      <sz val="12"/>
      <name val="宋体"/>
      <charset val="134"/>
    </font>
    <font>
      <sz val="11"/>
      <name val="宋体"/>
      <charset val="134"/>
    </font>
    <font>
      <sz val="16"/>
      <color rgb="FF000000"/>
      <name val="黑体"/>
      <charset val="134"/>
    </font>
    <font>
      <sz val="18"/>
      <name val="黑体"/>
      <charset val="134"/>
    </font>
    <font>
      <sz val="11"/>
      <color rgb="FF000000"/>
      <name val="黑体"/>
      <charset val="134"/>
    </font>
    <font>
      <sz val="11"/>
      <name val="黑体"/>
      <charset val="134"/>
    </font>
    <font>
      <sz val="11"/>
      <color theme="1"/>
      <name val="宋体"/>
      <charset val="134"/>
      <scheme val="minor"/>
    </font>
    <font>
      <sz val="11"/>
      <color rgb="FFFF0000"/>
      <name val="宋体"/>
      <charset val="134"/>
      <scheme val="minor"/>
    </font>
    <font>
      <sz val="16"/>
      <name val="黑体"/>
      <charset val="134"/>
    </font>
    <font>
      <sz val="11"/>
      <color theme="0"/>
      <name val="Calibri"/>
      <charset val="134"/>
    </font>
    <font>
      <sz val="11"/>
      <color indexed="0"/>
      <name val="Calibri"/>
      <charset val="134"/>
    </font>
    <font>
      <u/>
      <sz val="11"/>
      <color rgb="FF0000FF"/>
      <name val="宋体"/>
      <charset val="0"/>
      <scheme val="minor"/>
    </font>
    <font>
      <u/>
      <sz val="11"/>
      <color rgb="FF800080"/>
      <name val="宋体"/>
      <charset val="0"/>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9"/>
      <name val="宋体"/>
      <charset val="134"/>
    </font>
    <font>
      <u/>
      <sz val="11"/>
      <color rgb="FF800080"/>
      <name val="宋体"/>
      <charset val="134"/>
      <scheme val="minor"/>
    </font>
    <font>
      <b/>
      <sz val="16"/>
      <name val="黑体"/>
      <charset val="134"/>
    </font>
    <font>
      <u/>
      <sz val="11"/>
      <color rgb="FF0000FF"/>
      <name val="宋体"/>
      <charset val="134"/>
      <scheme val="minor"/>
    </font>
    <font>
      <b/>
      <sz val="11"/>
      <name val="黑体"/>
      <charset val="134"/>
    </font>
    <font>
      <b/>
      <sz val="11"/>
      <color rgb="FFFF0000"/>
      <name val="宋体"/>
      <charset val="134"/>
      <scheme val="minor"/>
    </font>
  </fonts>
  <fills count="60">
    <fill>
      <patternFill patternType="none"/>
    </fill>
    <fill>
      <patternFill patternType="gray125"/>
    </fill>
    <fill>
      <patternFill patternType="solid">
        <fgColor rgb="FFDBDBDB"/>
        <bgColor indexed="64"/>
      </patternFill>
    </fill>
    <fill>
      <patternFill patternType="solid">
        <fgColor theme="0" tint="-0.14"/>
        <bgColor indexed="64"/>
      </patternFill>
    </fill>
    <fill>
      <patternFill patternType="solid">
        <fgColor theme="4" tint="0.59"/>
        <bgColor indexed="64"/>
      </patternFill>
    </fill>
    <fill>
      <patternFill patternType="solid">
        <fgColor rgb="FFB7E1E8"/>
        <bgColor indexed="64"/>
      </patternFill>
    </fill>
    <fill>
      <patternFill patternType="solid">
        <fgColor theme="0"/>
        <bgColor indexed="64"/>
      </patternFill>
    </fill>
    <fill>
      <patternFill patternType="solid">
        <fgColor rgb="FFC4D69C"/>
        <bgColor indexed="64"/>
      </patternFill>
    </fill>
    <fill>
      <patternFill patternType="solid">
        <fgColor rgb="FFD8D8D8"/>
        <bgColor indexed="64"/>
      </patternFill>
    </fill>
    <fill>
      <patternFill patternType="solid">
        <fgColor rgb="FFFFFFFF"/>
        <bgColor indexed="64"/>
      </patternFill>
    </fill>
    <fill>
      <patternFill patternType="solid">
        <fgColor rgb="FFFFFF00"/>
        <bgColor indexed="64"/>
      </patternFill>
    </fill>
    <fill>
      <patternFill patternType="solid">
        <fgColor rgb="FFC6D9F0"/>
        <bgColor indexed="64"/>
      </patternFill>
    </fill>
    <fill>
      <patternFill patternType="solid">
        <fgColor theme="9" tint="0.59"/>
        <bgColor indexed="64"/>
      </patternFill>
    </fill>
    <fill>
      <patternFill patternType="solid">
        <fgColor rgb="FFB8CEE4"/>
        <bgColor indexed="64"/>
      </patternFill>
    </fill>
    <fill>
      <patternFill patternType="solid">
        <fgColor theme="0" tint="-0.13"/>
        <bgColor indexed="64"/>
      </patternFill>
    </fill>
    <fill>
      <patternFill patternType="solid">
        <fgColor theme="9" tint="0.58"/>
        <bgColor indexed="64"/>
      </patternFill>
    </fill>
    <fill>
      <patternFill patternType="solid">
        <fgColor theme="7" tint="0.38"/>
        <bgColor indexed="64"/>
      </patternFill>
    </fill>
    <fill>
      <patternFill patternType="solid">
        <fgColor theme="4" tint="0.58"/>
        <bgColor indexed="64"/>
      </patternFill>
    </fill>
    <fill>
      <patternFill patternType="solid">
        <fgColor rgb="FF9FABB7"/>
        <bgColor indexed="64"/>
      </patternFill>
    </fill>
    <fill>
      <patternFill patternType="solid">
        <fgColor rgb="FFDEDEDE"/>
        <bgColor indexed="64"/>
      </patternFill>
    </fill>
    <fill>
      <patternFill patternType="solid">
        <fgColor theme="5" tint="0.39"/>
        <bgColor indexed="64"/>
      </patternFill>
    </fill>
    <fill>
      <patternFill patternType="solid">
        <fgColor theme="5" tint="0.59"/>
        <bgColor indexed="64"/>
      </patternFill>
    </fill>
    <fill>
      <patternFill patternType="solid">
        <fgColor rgb="FF92D050"/>
        <bgColor indexed="64"/>
      </patternFill>
    </fill>
    <fill>
      <patternFill patternType="solid">
        <fgColor theme="0" tint="-0.12"/>
        <bgColor indexed="64"/>
      </patternFill>
    </fill>
    <fill>
      <patternFill patternType="solid">
        <fgColor theme="7" tint="0.37"/>
        <bgColor indexed="64"/>
      </patternFill>
    </fill>
    <fill>
      <patternFill patternType="solid">
        <fgColor rgb="FF9EAAB6"/>
        <bgColor indexed="64"/>
      </patternFill>
    </fill>
    <fill>
      <patternFill patternType="solid">
        <fgColor theme="4" tint="0.57"/>
        <bgColor indexed="64"/>
      </patternFill>
    </fill>
    <fill>
      <patternFill patternType="solid">
        <fgColor rgb="FFB4DEE7"/>
        <bgColor indexed="64"/>
      </patternFill>
    </fill>
    <fill>
      <patternFill patternType="solid">
        <fgColor rgb="FF9CA8B6"/>
        <bgColor indexed="64"/>
      </patternFill>
    </fill>
    <fill>
      <patternFill patternType="solid">
        <fgColor theme="9" tint="0.37"/>
        <bgColor indexed="64"/>
      </patternFill>
    </fill>
    <fill>
      <patternFill patternType="solid">
        <fgColor rgb="FFB2CAC2"/>
        <bgColor indexed="64"/>
      </patternFill>
    </fill>
    <fill>
      <patternFill patternType="solid">
        <fgColor rgb="FFB4DFE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
        <bgColor indexed="64"/>
      </patternFill>
    </fill>
    <fill>
      <patternFill patternType="solid">
        <fgColor theme="4" tint="0.39"/>
        <bgColor indexed="64"/>
      </patternFill>
    </fill>
    <fill>
      <patternFill patternType="solid">
        <fgColor theme="5"/>
        <bgColor indexed="64"/>
      </patternFill>
    </fill>
    <fill>
      <patternFill patternType="solid">
        <fgColor theme="5" tint="0.79"/>
        <bgColor indexed="64"/>
      </patternFill>
    </fill>
    <fill>
      <patternFill patternType="solid">
        <fgColor theme="6"/>
        <bgColor indexed="64"/>
      </patternFill>
    </fill>
    <fill>
      <patternFill patternType="solid">
        <fgColor theme="6" tint="0.79"/>
        <bgColor indexed="64"/>
      </patternFill>
    </fill>
    <fill>
      <patternFill patternType="solid">
        <fgColor theme="6" tint="0.59"/>
        <bgColor indexed="64"/>
      </patternFill>
    </fill>
    <fill>
      <patternFill patternType="solid">
        <fgColor theme="6" tint="0.39"/>
        <bgColor indexed="64"/>
      </patternFill>
    </fill>
    <fill>
      <patternFill patternType="solid">
        <fgColor theme="7"/>
        <bgColor indexed="64"/>
      </patternFill>
    </fill>
    <fill>
      <patternFill patternType="solid">
        <fgColor theme="7" tint="0.79"/>
        <bgColor indexed="64"/>
      </patternFill>
    </fill>
    <fill>
      <patternFill patternType="solid">
        <fgColor theme="7" tint="0.59"/>
        <bgColor indexed="64"/>
      </patternFill>
    </fill>
    <fill>
      <patternFill patternType="solid">
        <fgColor theme="7" tint="0.39"/>
        <bgColor indexed="64"/>
      </patternFill>
    </fill>
    <fill>
      <patternFill patternType="solid">
        <fgColor theme="8"/>
        <bgColor indexed="64"/>
      </patternFill>
    </fill>
    <fill>
      <patternFill patternType="solid">
        <fgColor theme="8" tint="0.79"/>
        <bgColor indexed="64"/>
      </patternFill>
    </fill>
    <fill>
      <patternFill patternType="solid">
        <fgColor theme="8" tint="0.59"/>
        <bgColor indexed="64"/>
      </patternFill>
    </fill>
    <fill>
      <patternFill patternType="solid">
        <fgColor theme="8" tint="0.39"/>
        <bgColor indexed="64"/>
      </patternFill>
    </fill>
    <fill>
      <patternFill patternType="solid">
        <fgColor theme="9"/>
        <bgColor indexed="64"/>
      </patternFill>
    </fill>
    <fill>
      <patternFill patternType="solid">
        <fgColor theme="9" tint="0.79"/>
        <bgColor indexed="64"/>
      </patternFill>
    </fill>
    <fill>
      <patternFill patternType="solid">
        <fgColor theme="9" tint="0.39"/>
        <bgColor indexed="64"/>
      </patternFill>
    </fill>
    <fill>
      <patternFill patternType="solid">
        <fgColor rgb="FFFF0000"/>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
      </bottom>
      <diagonal/>
    </border>
    <border>
      <left/>
      <right/>
      <top/>
      <bottom style="medium">
        <color theme="4" tint="0.3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38">
    <xf numFmtId="0" fontId="0" fillId="0" borderId="0"/>
    <xf numFmtId="176" fontId="24" fillId="0" borderId="0">
      <alignment vertical="top"/>
    </xf>
    <xf numFmtId="177" fontId="24" fillId="0" borderId="0">
      <alignment vertical="top"/>
    </xf>
    <xf numFmtId="9" fontId="24" fillId="0" borderId="0">
      <alignment vertical="top"/>
    </xf>
    <xf numFmtId="178" fontId="24" fillId="0" borderId="0">
      <alignment vertical="top"/>
    </xf>
    <xf numFmtId="179" fontId="24" fillId="0" borderId="0">
      <alignment vertical="top"/>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32" borderId="16">
      <alignment vertical="top"/>
    </xf>
    <xf numFmtId="0" fontId="21" fillId="0" borderId="0">
      <alignment vertical="top"/>
    </xf>
    <xf numFmtId="0" fontId="27" fillId="0" borderId="0">
      <alignment vertical="top"/>
    </xf>
    <xf numFmtId="0" fontId="28" fillId="0" borderId="0">
      <alignment vertical="top"/>
    </xf>
    <xf numFmtId="0" fontId="29" fillId="0" borderId="17">
      <alignment vertical="top"/>
    </xf>
    <xf numFmtId="0" fontId="30" fillId="0" borderId="18">
      <alignment vertical="top"/>
    </xf>
    <xf numFmtId="0" fontId="31" fillId="0" borderId="19">
      <alignment vertical="top"/>
    </xf>
    <xf numFmtId="0" fontId="31" fillId="0" borderId="0">
      <alignment vertical="top"/>
    </xf>
    <xf numFmtId="0" fontId="32" fillId="33" borderId="20">
      <alignment vertical="top"/>
    </xf>
    <xf numFmtId="0" fontId="33" fillId="34" borderId="21">
      <alignment vertical="top"/>
    </xf>
    <xf numFmtId="0" fontId="34" fillId="34" borderId="20">
      <alignment vertical="top"/>
    </xf>
    <xf numFmtId="0" fontId="35" fillId="35" borderId="22">
      <alignment vertical="top"/>
    </xf>
    <xf numFmtId="0" fontId="36" fillId="0" borderId="23">
      <alignment vertical="top"/>
    </xf>
    <xf numFmtId="0" fontId="37" fillId="0" borderId="24">
      <alignment vertical="top"/>
    </xf>
    <xf numFmtId="0" fontId="38" fillId="36" borderId="0">
      <alignment vertical="top"/>
    </xf>
    <xf numFmtId="0" fontId="39" fillId="37" borderId="0">
      <alignment vertical="top"/>
    </xf>
    <xf numFmtId="0" fontId="40" fillId="38" borderId="0">
      <alignment vertical="top"/>
    </xf>
    <xf numFmtId="0" fontId="41" fillId="39" borderId="0">
      <alignment vertical="top"/>
    </xf>
    <xf numFmtId="0" fontId="20" fillId="40" borderId="0">
      <alignment vertical="top"/>
    </xf>
    <xf numFmtId="0" fontId="20" fillId="4" borderId="0">
      <alignment vertical="top"/>
    </xf>
    <xf numFmtId="0" fontId="41" fillId="41" borderId="0">
      <alignment vertical="top"/>
    </xf>
    <xf numFmtId="0" fontId="41" fillId="42" borderId="0">
      <alignment vertical="top"/>
    </xf>
    <xf numFmtId="0" fontId="20" fillId="43" borderId="0">
      <alignment vertical="top"/>
    </xf>
    <xf numFmtId="0" fontId="20" fillId="21" borderId="0">
      <alignment vertical="top"/>
    </xf>
    <xf numFmtId="0" fontId="41" fillId="20" borderId="0">
      <alignment vertical="top"/>
    </xf>
    <xf numFmtId="0" fontId="41" fillId="44" borderId="0">
      <alignment vertical="top"/>
    </xf>
    <xf numFmtId="0" fontId="20" fillId="45" borderId="0">
      <alignment vertical="top"/>
    </xf>
    <xf numFmtId="0" fontId="20" fillId="46" borderId="0">
      <alignment vertical="top"/>
    </xf>
    <xf numFmtId="0" fontId="41" fillId="47" borderId="0">
      <alignment vertical="top"/>
    </xf>
    <xf numFmtId="0" fontId="41" fillId="48" borderId="0">
      <alignment vertical="top"/>
    </xf>
    <xf numFmtId="0" fontId="20" fillId="49" borderId="0">
      <alignment vertical="top"/>
    </xf>
    <xf numFmtId="0" fontId="20" fillId="50" borderId="0">
      <alignment vertical="top"/>
    </xf>
    <xf numFmtId="0" fontId="41" fillId="51" borderId="0">
      <alignment vertical="top"/>
    </xf>
    <xf numFmtId="0" fontId="41" fillId="52" borderId="0">
      <alignment vertical="top"/>
    </xf>
    <xf numFmtId="0" fontId="20" fillId="53" borderId="0">
      <alignment vertical="top"/>
    </xf>
    <xf numFmtId="0" fontId="20" fillId="54" borderId="0">
      <alignment vertical="top"/>
    </xf>
    <xf numFmtId="0" fontId="41" fillId="55" borderId="0">
      <alignment vertical="top"/>
    </xf>
    <xf numFmtId="0" fontId="41" fillId="56" borderId="0">
      <alignment vertical="top"/>
    </xf>
    <xf numFmtId="0" fontId="20" fillId="57" borderId="0">
      <alignment vertical="top"/>
    </xf>
    <xf numFmtId="0" fontId="20" fillId="12" borderId="0">
      <alignment vertical="top"/>
    </xf>
    <xf numFmtId="0" fontId="41" fillId="58" borderId="0">
      <alignment vertical="top"/>
    </xf>
    <xf numFmtId="0" fontId="14" fillId="0" borderId="0">
      <alignment vertical="center"/>
    </xf>
    <xf numFmtId="0" fontId="2" fillId="3" borderId="2">
      <alignment vertical="center"/>
    </xf>
    <xf numFmtId="0" fontId="20" fillId="3" borderId="0">
      <alignment vertical="center"/>
      <protection locked="0"/>
    </xf>
    <xf numFmtId="0" fontId="14" fillId="0" borderId="0"/>
    <xf numFmtId="176" fontId="24" fillId="0" borderId="0">
      <alignment vertical="top"/>
    </xf>
    <xf numFmtId="0" fontId="24" fillId="32" borderId="16">
      <alignment vertical="top"/>
    </xf>
    <xf numFmtId="0" fontId="0" fillId="0" borderId="0"/>
    <xf numFmtId="0" fontId="42" fillId="0" borderId="0"/>
    <xf numFmtId="2" fontId="2" fillId="26" borderId="1">
      <alignment horizontal="right" vertical="center"/>
    </xf>
    <xf numFmtId="2" fontId="2" fillId="7" borderId="1">
      <alignment horizontal="right" vertical="center"/>
      <protection locked="0"/>
    </xf>
    <xf numFmtId="2" fontId="2" fillId="10" borderId="1">
      <alignment horizontal="right" vertical="center"/>
      <protection locked="0"/>
    </xf>
    <xf numFmtId="2" fontId="2" fillId="20" borderId="1">
      <alignment horizontal="right" vertical="center"/>
      <protection locked="0"/>
    </xf>
    <xf numFmtId="0" fontId="43" fillId="0" borderId="0">
      <alignment vertical="top"/>
    </xf>
    <xf numFmtId="0" fontId="14" fillId="0" borderId="0">
      <alignment vertical="center"/>
    </xf>
    <xf numFmtId="0" fontId="4" fillId="6" borderId="0">
      <alignment vertical="center"/>
    </xf>
    <xf numFmtId="0" fontId="43" fillId="0" borderId="0">
      <alignment vertical="top"/>
    </xf>
    <xf numFmtId="0" fontId="2" fillId="3" borderId="11">
      <alignment horizontal="center" vertical="center"/>
    </xf>
    <xf numFmtId="0" fontId="2" fillId="3" borderId="2">
      <alignment horizontal="center" vertical="center" wrapText="1"/>
    </xf>
    <xf numFmtId="49" fontId="13" fillId="3" borderId="8">
      <alignment horizontal="center" vertical="center"/>
    </xf>
    <xf numFmtId="0" fontId="2" fillId="3" borderId="1">
      <alignment horizontal="left" vertical="center"/>
    </xf>
    <xf numFmtId="10" fontId="4" fillId="8" borderId="1">
      <alignment horizontal="right" vertical="center"/>
    </xf>
    <xf numFmtId="49" fontId="13" fillId="3" borderId="14">
      <alignment horizontal="center" vertical="center"/>
    </xf>
    <xf numFmtId="0" fontId="14" fillId="0" borderId="0"/>
    <xf numFmtId="0" fontId="24" fillId="32" borderId="16">
      <alignment vertical="top"/>
    </xf>
    <xf numFmtId="0" fontId="2" fillId="3" borderId="1">
      <alignment horizontal="left" vertical="center"/>
    </xf>
    <xf numFmtId="0" fontId="7" fillId="3" borderId="1">
      <alignment vertical="center"/>
    </xf>
    <xf numFmtId="2" fontId="4" fillId="7" borderId="1">
      <alignment horizontal="right" vertical="center" wrapText="1"/>
    </xf>
    <xf numFmtId="49" fontId="13" fillId="3" borderId="7">
      <alignment horizontal="center" vertical="center"/>
    </xf>
    <xf numFmtId="0" fontId="44" fillId="6" borderId="0"/>
    <xf numFmtId="0" fontId="45" fillId="0" borderId="0">
      <alignment vertical="top"/>
    </xf>
    <xf numFmtId="0" fontId="42" fillId="0" borderId="0"/>
    <xf numFmtId="0" fontId="4" fillId="3" borderId="0">
      <alignment horizontal="right" vertical="center"/>
    </xf>
    <xf numFmtId="0" fontId="20" fillId="0" borderId="0"/>
    <xf numFmtId="4" fontId="4" fillId="26" borderId="1">
      <alignment horizontal="right" vertical="center"/>
    </xf>
    <xf numFmtId="4" fontId="4" fillId="23" borderId="1">
      <alignment horizontal="right" vertical="center"/>
    </xf>
    <xf numFmtId="0" fontId="14" fillId="0" borderId="0">
      <alignment vertical="center"/>
    </xf>
    <xf numFmtId="10" fontId="4" fillId="8" borderId="1">
      <alignment horizontal="right" vertical="center"/>
    </xf>
    <xf numFmtId="0" fontId="0" fillId="0" borderId="0"/>
    <xf numFmtId="0" fontId="14" fillId="0" borderId="0">
      <alignment vertical="center"/>
    </xf>
    <xf numFmtId="0" fontId="14" fillId="0" borderId="0">
      <alignment vertical="center"/>
    </xf>
    <xf numFmtId="0" fontId="14" fillId="0" borderId="0"/>
    <xf numFmtId="0" fontId="10" fillId="3" borderId="2">
      <alignment horizontal="center" vertical="center" wrapText="1"/>
    </xf>
    <xf numFmtId="0" fontId="10" fillId="3" borderId="8">
      <alignment horizontal="center" vertical="center" wrapText="1"/>
    </xf>
    <xf numFmtId="180" fontId="2" fillId="18" borderId="1">
      <alignment horizontal="right" vertical="center"/>
      <protection locked="0"/>
    </xf>
    <xf numFmtId="9" fontId="9" fillId="0" borderId="0">
      <alignment vertical="top"/>
    </xf>
    <xf numFmtId="9" fontId="24" fillId="0" borderId="0">
      <alignment vertical="top"/>
    </xf>
    <xf numFmtId="0" fontId="42" fillId="0" borderId="0"/>
    <xf numFmtId="9" fontId="9" fillId="0" borderId="0">
      <alignment vertical="top"/>
    </xf>
    <xf numFmtId="0" fontId="14" fillId="0" borderId="0">
      <alignment vertical="center"/>
    </xf>
    <xf numFmtId="9" fontId="24" fillId="0" borderId="0">
      <alignment vertical="top"/>
    </xf>
    <xf numFmtId="0" fontId="14" fillId="0" borderId="0">
      <alignment vertical="center"/>
    </xf>
    <xf numFmtId="177" fontId="24" fillId="0" borderId="0">
      <alignment vertical="top"/>
    </xf>
    <xf numFmtId="0" fontId="14" fillId="0" borderId="0">
      <alignment vertical="center"/>
    </xf>
    <xf numFmtId="0" fontId="14" fillId="0" borderId="0">
      <alignment vertical="center"/>
    </xf>
    <xf numFmtId="0" fontId="14" fillId="0" borderId="0"/>
    <xf numFmtId="49" fontId="8" fillId="8" borderId="1">
      <alignment vertical="center"/>
      <protection locked="0"/>
    </xf>
    <xf numFmtId="0" fontId="44" fillId="14" borderId="0"/>
    <xf numFmtId="176" fontId="24" fillId="0" borderId="0">
      <alignment vertical="top"/>
    </xf>
    <xf numFmtId="176" fontId="24" fillId="0" borderId="0">
      <alignment vertical="top"/>
    </xf>
    <xf numFmtId="0" fontId="14" fillId="0" borderId="0"/>
    <xf numFmtId="0" fontId="14" fillId="0" borderId="0"/>
    <xf numFmtId="178" fontId="24" fillId="0" borderId="0">
      <alignment vertical="top"/>
    </xf>
    <xf numFmtId="180" fontId="4" fillId="15" borderId="1">
      <alignment horizontal="right" vertical="center"/>
      <protection locked="0"/>
    </xf>
    <xf numFmtId="177" fontId="24" fillId="0" borderId="0">
      <alignment vertical="top"/>
    </xf>
    <xf numFmtId="179" fontId="24" fillId="0" borderId="0">
      <alignment vertical="top"/>
    </xf>
    <xf numFmtId="0" fontId="24" fillId="32" borderId="16">
      <alignment vertical="top"/>
    </xf>
    <xf numFmtId="9" fontId="24" fillId="0" borderId="0">
      <alignment vertical="top"/>
    </xf>
    <xf numFmtId="0" fontId="14" fillId="0" borderId="0">
      <alignment vertical="center"/>
    </xf>
    <xf numFmtId="0" fontId="42" fillId="0" borderId="0"/>
    <xf numFmtId="0" fontId="14" fillId="0" borderId="0">
      <alignment vertical="center"/>
    </xf>
    <xf numFmtId="0" fontId="45" fillId="0" borderId="0">
      <alignment vertical="top"/>
    </xf>
    <xf numFmtId="0" fontId="4" fillId="9" borderId="0"/>
    <xf numFmtId="0" fontId="9" fillId="3" borderId="1">
      <alignment vertical="top"/>
    </xf>
    <xf numFmtId="0" fontId="43" fillId="0" borderId="0">
      <alignment vertical="top"/>
    </xf>
    <xf numFmtId="0" fontId="0" fillId="0" borderId="0"/>
    <xf numFmtId="0" fontId="0" fillId="0" borderId="0"/>
    <xf numFmtId="179" fontId="24" fillId="0" borderId="0">
      <alignment vertical="top"/>
    </xf>
    <xf numFmtId="0" fontId="44" fillId="6" borderId="0">
      <alignment vertical="center"/>
    </xf>
    <xf numFmtId="176" fontId="24" fillId="0" borderId="0">
      <alignment vertical="top"/>
    </xf>
    <xf numFmtId="0" fontId="21" fillId="6" borderId="0">
      <alignment vertical="center"/>
    </xf>
    <xf numFmtId="0" fontId="4" fillId="6" borderId="0">
      <alignment vertical="center" wrapText="1"/>
    </xf>
    <xf numFmtId="0" fontId="2" fillId="8" borderId="1">
      <alignment horizontal="center" vertical="center" wrapText="1"/>
    </xf>
    <xf numFmtId="0" fontId="1" fillId="8" borderId="0">
      <alignment horizontal="center" vertical="center"/>
    </xf>
    <xf numFmtId="0" fontId="8" fillId="8" borderId="1">
      <alignment horizontal="center" vertical="center" wrapText="1"/>
    </xf>
    <xf numFmtId="0" fontId="9" fillId="8" borderId="0">
      <alignment horizontal="center" vertical="center"/>
    </xf>
    <xf numFmtId="0" fontId="4" fillId="3" borderId="1">
      <alignment horizontal="center" vertical="center"/>
    </xf>
    <xf numFmtId="9" fontId="9" fillId="0" borderId="0">
      <alignment vertical="top"/>
    </xf>
    <xf numFmtId="0" fontId="9" fillId="14" borderId="0">
      <alignment vertical="top"/>
    </xf>
    <xf numFmtId="0" fontId="2" fillId="8" borderId="0">
      <alignment horizontal="center" vertical="center" wrapText="1"/>
    </xf>
    <xf numFmtId="4" fontId="4" fillId="10" borderId="1">
      <alignment horizontal="right" vertical="center" wrapText="1"/>
    </xf>
    <xf numFmtId="177" fontId="24" fillId="0" borderId="0">
      <alignment vertical="top"/>
    </xf>
    <xf numFmtId="0" fontId="9" fillId="14" borderId="0">
      <alignment vertical="top"/>
    </xf>
    <xf numFmtId="0" fontId="14" fillId="0" borderId="0">
      <alignment vertical="center"/>
    </xf>
    <xf numFmtId="0" fontId="2" fillId="8" borderId="1">
      <alignment horizontal="center" vertical="center"/>
    </xf>
    <xf numFmtId="10" fontId="2" fillId="8" borderId="1">
      <alignment horizontal="right" vertical="center" wrapText="1"/>
    </xf>
    <xf numFmtId="0" fontId="14" fillId="0" borderId="0">
      <alignment vertical="center"/>
    </xf>
    <xf numFmtId="0" fontId="24" fillId="32" borderId="16">
      <alignment vertical="top"/>
    </xf>
    <xf numFmtId="10" fontId="2" fillId="8" borderId="1">
      <alignment horizontal="right" vertical="center" wrapText="1"/>
    </xf>
    <xf numFmtId="0" fontId="4" fillId="8" borderId="1">
      <alignment horizontal="center" vertical="center"/>
    </xf>
    <xf numFmtId="0" fontId="14" fillId="0" borderId="0"/>
    <xf numFmtId="0" fontId="4" fillId="8" borderId="1">
      <alignment horizontal="center" vertical="center"/>
    </xf>
    <xf numFmtId="0" fontId="4" fillId="8" borderId="1">
      <alignment horizontal="center" vertical="center" wrapText="1"/>
    </xf>
    <xf numFmtId="179" fontId="24" fillId="0" borderId="0">
      <alignment vertical="top"/>
    </xf>
    <xf numFmtId="0" fontId="14" fillId="0" borderId="0">
      <alignment vertical="center"/>
    </xf>
    <xf numFmtId="4" fontId="4" fillId="11" borderId="1">
      <alignment horizontal="right" vertical="center" wrapText="1"/>
      <protection locked="0"/>
    </xf>
    <xf numFmtId="0" fontId="2" fillId="8" borderId="1">
      <alignment horizontal="center" vertical="center" wrapText="1"/>
    </xf>
    <xf numFmtId="0" fontId="43" fillId="0" borderId="0">
      <alignment vertical="top"/>
    </xf>
    <xf numFmtId="0" fontId="14" fillId="0" borderId="0">
      <alignment vertical="center"/>
    </xf>
    <xf numFmtId="0" fontId="20" fillId="8" borderId="1">
      <alignment horizontal="center" vertical="center"/>
    </xf>
    <xf numFmtId="4" fontId="4" fillId="7" borderId="1">
      <alignment horizontal="right" vertical="center" wrapText="1"/>
    </xf>
    <xf numFmtId="4" fontId="20" fillId="11" borderId="1">
      <alignment horizontal="right" vertical="center" wrapText="1"/>
      <protection locked="0"/>
    </xf>
    <xf numFmtId="0" fontId="3" fillId="8" borderId="0">
      <alignment horizontal="center" vertical="center"/>
    </xf>
    <xf numFmtId="0" fontId="3" fillId="8" borderId="0">
      <alignment horizontal="center" vertical="center" wrapText="1"/>
    </xf>
    <xf numFmtId="0" fontId="2" fillId="8" borderId="13">
      <alignment horizontal="center" vertical="center" wrapText="1"/>
    </xf>
    <xf numFmtId="0" fontId="2" fillId="8" borderId="11">
      <alignment horizontal="center" vertical="center"/>
    </xf>
    <xf numFmtId="0" fontId="4" fillId="8" borderId="11">
      <alignment horizontal="center" vertical="center"/>
    </xf>
    <xf numFmtId="0" fontId="2" fillId="8" borderId="13">
      <alignment horizontal="center" vertical="center"/>
    </xf>
    <xf numFmtId="0" fontId="4" fillId="8" borderId="13">
      <alignment horizontal="center" vertical="center"/>
    </xf>
    <xf numFmtId="0" fontId="2" fillId="8" borderId="11">
      <alignment horizontal="center" vertical="center" wrapText="1"/>
    </xf>
    <xf numFmtId="0" fontId="2" fillId="8" borderId="2">
      <alignment horizontal="center" vertical="center" wrapText="1"/>
    </xf>
    <xf numFmtId="0" fontId="14" fillId="0" borderId="0"/>
    <xf numFmtId="0" fontId="2" fillId="8" borderId="12">
      <alignment horizontal="center" vertical="center" wrapText="1"/>
    </xf>
    <xf numFmtId="0" fontId="2" fillId="8" borderId="5">
      <alignment horizontal="center" vertical="center" wrapText="1"/>
    </xf>
    <xf numFmtId="177" fontId="24" fillId="0" borderId="0">
      <alignment vertical="top"/>
    </xf>
    <xf numFmtId="2" fontId="4" fillId="10" borderId="1">
      <alignment horizontal="right" vertical="center"/>
    </xf>
    <xf numFmtId="178" fontId="24" fillId="0" borderId="0">
      <alignment vertical="top"/>
    </xf>
    <xf numFmtId="179" fontId="24" fillId="0" borderId="0">
      <alignment vertical="top"/>
    </xf>
    <xf numFmtId="0" fontId="24" fillId="32" borderId="16">
      <alignment vertical="top"/>
    </xf>
    <xf numFmtId="4" fontId="2" fillId="26" borderId="1">
      <alignment horizontal="right" vertical="center"/>
      <protection locked="0"/>
    </xf>
    <xf numFmtId="2" fontId="2" fillId="18" borderId="1">
      <alignment horizontal="right" vertical="center"/>
      <protection locked="0"/>
    </xf>
    <xf numFmtId="9" fontId="24" fillId="0" borderId="0">
      <alignment vertical="top"/>
    </xf>
    <xf numFmtId="4" fontId="2" fillId="23" borderId="1">
      <alignment horizontal="right" vertical="center"/>
    </xf>
    <xf numFmtId="2" fontId="2" fillId="10" borderId="1">
      <alignment horizontal="right" vertical="center" wrapText="1"/>
      <protection locked="0"/>
    </xf>
    <xf numFmtId="0" fontId="2" fillId="3" borderId="0">
      <alignment horizontal="center" vertical="center"/>
    </xf>
    <xf numFmtId="0" fontId="0" fillId="0" borderId="0"/>
    <xf numFmtId="0" fontId="42" fillId="0" borderId="0"/>
    <xf numFmtId="0" fontId="14" fillId="0" borderId="0">
      <alignment vertical="center"/>
    </xf>
    <xf numFmtId="3" fontId="2" fillId="3" borderId="1">
      <alignment vertical="center"/>
    </xf>
    <xf numFmtId="0" fontId="2" fillId="3" borderId="1">
      <alignment vertical="center"/>
    </xf>
    <xf numFmtId="0" fontId="14" fillId="0" borderId="0">
      <alignment vertical="center"/>
    </xf>
    <xf numFmtId="0" fontId="2" fillId="3" borderId="1">
      <alignment vertical="center" wrapText="1"/>
    </xf>
    <xf numFmtId="0" fontId="2" fillId="3" borderId="1">
      <alignment horizontal="right" vertical="center"/>
    </xf>
    <xf numFmtId="0" fontId="14" fillId="0" borderId="0"/>
    <xf numFmtId="2" fontId="2" fillId="4" borderId="1">
      <alignment horizontal="right" vertical="center" wrapText="1"/>
      <protection locked="0"/>
    </xf>
    <xf numFmtId="0" fontId="2" fillId="3" borderId="1">
      <alignment horizontal="right" vertical="center"/>
    </xf>
    <xf numFmtId="0" fontId="45" fillId="0" borderId="0">
      <alignment vertical="top"/>
    </xf>
    <xf numFmtId="0" fontId="0" fillId="0" borderId="0"/>
    <xf numFmtId="0" fontId="7" fillId="23" borderId="1">
      <alignment horizontal="center" vertical="center" wrapText="1"/>
    </xf>
    <xf numFmtId="0" fontId="10" fillId="23" borderId="13">
      <alignment horizontal="center" vertical="center"/>
    </xf>
    <xf numFmtId="0" fontId="13" fillId="23" borderId="1">
      <alignment horizontal="center" vertical="center" wrapText="1"/>
    </xf>
    <xf numFmtId="0" fontId="44" fillId="6" borderId="0">
      <alignment vertical="center"/>
    </xf>
    <xf numFmtId="0" fontId="4" fillId="23" borderId="0">
      <alignment vertical="center"/>
    </xf>
    <xf numFmtId="0" fontId="4" fillId="59" borderId="0">
      <alignment vertical="center"/>
    </xf>
    <xf numFmtId="0" fontId="4" fillId="23" borderId="0">
      <alignment horizontal="right" vertical="center"/>
    </xf>
    <xf numFmtId="0" fontId="24" fillId="32" borderId="16">
      <alignment vertical="top"/>
    </xf>
    <xf numFmtId="0" fontId="4" fillId="6" borderId="0">
      <alignment horizontal="left" vertical="center"/>
    </xf>
    <xf numFmtId="0" fontId="9" fillId="14" borderId="0">
      <alignment vertical="top"/>
    </xf>
    <xf numFmtId="0" fontId="4" fillId="6" borderId="0">
      <alignment vertical="center"/>
    </xf>
    <xf numFmtId="0" fontId="4" fillId="23" borderId="0">
      <alignment horizontal="left" vertical="center"/>
    </xf>
    <xf numFmtId="0" fontId="14" fillId="0" borderId="0">
      <alignment vertical="center"/>
    </xf>
    <xf numFmtId="0" fontId="5" fillId="23" borderId="0">
      <alignment horizontal="left" vertical="center" wrapText="1"/>
    </xf>
    <xf numFmtId="0" fontId="10" fillId="23" borderId="1">
      <alignment horizontal="center" vertical="center"/>
    </xf>
    <xf numFmtId="0" fontId="11" fillId="23" borderId="1">
      <alignment horizontal="center" vertical="center" wrapText="1"/>
    </xf>
    <xf numFmtId="181" fontId="4" fillId="8" borderId="1">
      <alignment horizontal="left" vertical="center"/>
    </xf>
    <xf numFmtId="0" fontId="4" fillId="8" borderId="1">
      <alignment horizontal="left" vertical="center"/>
    </xf>
    <xf numFmtId="4" fontId="4" fillId="26" borderId="1">
      <alignment horizontal="right" vertical="center"/>
      <protection locked="0"/>
    </xf>
    <xf numFmtId="0" fontId="4" fillId="8" borderId="1">
      <alignment vertical="center"/>
    </xf>
    <xf numFmtId="182" fontId="4" fillId="8" borderId="1">
      <alignment horizontal="left" vertical="center"/>
    </xf>
    <xf numFmtId="4" fontId="4" fillId="24" borderId="1">
      <alignment horizontal="right" vertical="center"/>
    </xf>
    <xf numFmtId="181" fontId="4" fillId="8" borderId="5">
      <alignment horizontal="left" vertical="center"/>
    </xf>
    <xf numFmtId="176" fontId="24" fillId="0" borderId="0">
      <alignment vertical="top"/>
    </xf>
    <xf numFmtId="10" fontId="4" fillId="8" borderId="1">
      <alignment horizontal="right" vertical="center"/>
    </xf>
    <xf numFmtId="4" fontId="2" fillId="24" borderId="1">
      <alignment horizontal="right" vertical="center"/>
    </xf>
    <xf numFmtId="178" fontId="24" fillId="0" borderId="0">
      <alignment vertical="top"/>
    </xf>
    <xf numFmtId="182" fontId="4" fillId="8" borderId="5">
      <alignment horizontal="left" vertical="center"/>
    </xf>
    <xf numFmtId="0" fontId="9" fillId="6" borderId="0">
      <alignment vertical="top"/>
    </xf>
    <xf numFmtId="0" fontId="4" fillId="8" borderId="5">
      <alignment vertical="center"/>
    </xf>
    <xf numFmtId="4" fontId="2" fillId="5" borderId="1">
      <alignment horizontal="right" vertical="center"/>
      <protection locked="0"/>
    </xf>
    <xf numFmtId="4" fontId="2" fillId="26" borderId="1">
      <alignment horizontal="right" vertical="center"/>
      <protection locked="0"/>
    </xf>
    <xf numFmtId="0" fontId="4" fillId="8" borderId="11">
      <alignment vertical="center"/>
    </xf>
    <xf numFmtId="0" fontId="9" fillId="8" borderId="15">
      <alignment horizontal="left" vertical="center"/>
    </xf>
    <xf numFmtId="4" fontId="2" fillId="10" borderId="1">
      <alignment horizontal="right" vertical="center" wrapText="1"/>
      <protection locked="0"/>
    </xf>
    <xf numFmtId="9" fontId="9" fillId="0" borderId="0">
      <alignment vertical="top"/>
    </xf>
    <xf numFmtId="2" fontId="4" fillId="13" borderId="1">
      <alignment horizontal="right" vertical="center"/>
    </xf>
    <xf numFmtId="4" fontId="4" fillId="29" borderId="1">
      <alignment horizontal="right" vertical="center"/>
      <protection locked="0"/>
    </xf>
    <xf numFmtId="0" fontId="14" fillId="0" borderId="0">
      <alignment vertical="center"/>
    </xf>
    <xf numFmtId="0" fontId="9" fillId="8" borderId="15">
      <alignment vertical="center"/>
    </xf>
    <xf numFmtId="0" fontId="4" fillId="23" borderId="1">
      <alignment horizontal="left" vertical="center"/>
    </xf>
    <xf numFmtId="0" fontId="14" fillId="0" borderId="0">
      <alignment vertical="center"/>
    </xf>
    <xf numFmtId="179" fontId="24" fillId="0" borderId="0">
      <alignment vertical="top"/>
    </xf>
    <xf numFmtId="0" fontId="4" fillId="8" borderId="15">
      <alignment vertical="center"/>
    </xf>
    <xf numFmtId="0" fontId="4" fillId="23" borderId="1">
      <alignment vertical="center"/>
    </xf>
    <xf numFmtId="0" fontId="14" fillId="0" borderId="0"/>
    <xf numFmtId="0" fontId="23" fillId="6" borderId="0">
      <alignment vertical="top"/>
    </xf>
    <xf numFmtId="0" fontId="10" fillId="23" borderId="13">
      <alignment vertical="center"/>
    </xf>
    <xf numFmtId="0" fontId="1" fillId="3" borderId="0">
      <alignment vertical="center"/>
    </xf>
    <xf numFmtId="4" fontId="4" fillId="24" borderId="1">
      <alignment horizontal="right" vertical="center"/>
      <protection locked="0"/>
    </xf>
    <xf numFmtId="4" fontId="4" fillId="7" borderId="1">
      <alignment horizontal="right" vertical="center"/>
    </xf>
    <xf numFmtId="0" fontId="9" fillId="3" borderId="0">
      <alignment vertical="center"/>
    </xf>
    <xf numFmtId="4" fontId="2" fillId="7" borderId="1">
      <alignment horizontal="right" vertical="center" wrapText="1"/>
    </xf>
    <xf numFmtId="10" fontId="2" fillId="8" borderId="1">
      <alignment horizontal="right" vertical="center"/>
      <protection locked="0"/>
    </xf>
    <xf numFmtId="0" fontId="22" fillId="3" borderId="0">
      <alignment vertical="center"/>
      <protection locked="0"/>
    </xf>
    <xf numFmtId="0" fontId="9" fillId="0" borderId="15">
      <alignment vertical="center"/>
    </xf>
    <xf numFmtId="4" fontId="2" fillId="24" borderId="1">
      <alignment horizontal="right" vertical="center"/>
      <protection locked="0"/>
    </xf>
    <xf numFmtId="0" fontId="2" fillId="3" borderId="1">
      <alignment horizontal="center" vertical="center" wrapText="1"/>
    </xf>
    <xf numFmtId="0" fontId="2" fillId="23" borderId="0">
      <alignment vertical="center"/>
    </xf>
    <xf numFmtId="4" fontId="2" fillId="26" borderId="1">
      <alignment horizontal="right" vertical="center"/>
    </xf>
    <xf numFmtId="0" fontId="14" fillId="0" borderId="0">
      <alignment vertical="center"/>
    </xf>
    <xf numFmtId="0" fontId="2" fillId="3" borderId="1">
      <alignment horizontal="center" vertical="center"/>
    </xf>
    <xf numFmtId="2" fontId="2" fillId="26" borderId="1">
      <alignment horizontal="right" vertical="center"/>
    </xf>
    <xf numFmtId="4" fontId="2" fillId="5" borderId="1">
      <alignment horizontal="right" vertical="center"/>
    </xf>
    <xf numFmtId="0" fontId="8" fillId="3" borderId="1">
      <alignment horizontal="center" vertical="center" wrapText="1"/>
    </xf>
    <xf numFmtId="179" fontId="24" fillId="0" borderId="0">
      <alignment vertical="top"/>
    </xf>
    <xf numFmtId="4" fontId="2" fillId="25" borderId="1">
      <alignment horizontal="right" vertical="center"/>
      <protection locked="0"/>
    </xf>
    <xf numFmtId="10" fontId="2" fillId="8" borderId="1">
      <alignment horizontal="right" vertical="center"/>
    </xf>
    <xf numFmtId="0" fontId="45" fillId="0" borderId="0">
      <alignment vertical="top"/>
    </xf>
    <xf numFmtId="4" fontId="2" fillId="24" borderId="1">
      <alignment horizontal="right" vertical="center"/>
    </xf>
    <xf numFmtId="2" fontId="2" fillId="10" borderId="1">
      <alignment horizontal="right" vertical="center" wrapText="1"/>
      <protection locked="0"/>
    </xf>
    <xf numFmtId="10" fontId="2" fillId="8" borderId="1">
      <alignment horizontal="right" vertical="center"/>
    </xf>
    <xf numFmtId="4" fontId="2" fillId="26" borderId="1">
      <alignment horizontal="right" vertical="center"/>
    </xf>
    <xf numFmtId="0" fontId="14" fillId="0" borderId="0"/>
    <xf numFmtId="4" fontId="2" fillId="10" borderId="1">
      <alignment horizontal="right" vertical="center" wrapText="1"/>
      <protection locked="0"/>
    </xf>
    <xf numFmtId="4" fontId="2" fillId="5" borderId="1">
      <alignment horizontal="right" vertical="center"/>
    </xf>
    <xf numFmtId="2" fontId="2" fillId="30" borderId="1">
      <alignment horizontal="right" vertical="center"/>
      <protection locked="0"/>
    </xf>
    <xf numFmtId="2" fontId="2" fillId="18" borderId="1">
      <alignment horizontal="right" vertical="center"/>
      <protection locked="0"/>
    </xf>
    <xf numFmtId="4" fontId="2" fillId="30" borderId="1">
      <alignment horizontal="right" vertical="center"/>
      <protection locked="0"/>
    </xf>
    <xf numFmtId="4" fontId="2" fillId="23" borderId="1">
      <alignment horizontal="right" vertical="center"/>
    </xf>
    <xf numFmtId="4" fontId="2" fillId="30" borderId="1">
      <alignment horizontal="right" vertical="center"/>
      <protection locked="0"/>
    </xf>
    <xf numFmtId="4" fontId="2" fillId="7" borderId="1">
      <alignment horizontal="right" vertical="center" wrapText="1"/>
    </xf>
    <xf numFmtId="4" fontId="2" fillId="5" borderId="1">
      <alignment horizontal="right" vertical="center"/>
      <protection locked="0"/>
    </xf>
    <xf numFmtId="0" fontId="6" fillId="23" borderId="0">
      <alignment horizontal="center" vertical="center"/>
    </xf>
    <xf numFmtId="0" fontId="13" fillId="23" borderId="1">
      <alignment horizontal="center" vertical="center" wrapText="1"/>
    </xf>
    <xf numFmtId="0" fontId="7" fillId="23" borderId="12">
      <alignment horizontal="center" vertical="center" wrapText="1"/>
    </xf>
    <xf numFmtId="0" fontId="13" fillId="8" borderId="5">
      <alignment horizontal="center" vertical="center"/>
    </xf>
    <xf numFmtId="0" fontId="7" fillId="23" borderId="13">
      <alignment horizontal="center" vertical="center" wrapText="1"/>
    </xf>
    <xf numFmtId="0" fontId="0" fillId="0" borderId="0"/>
    <xf numFmtId="0" fontId="10" fillId="23" borderId="11">
      <alignment horizontal="center" vertical="center"/>
    </xf>
    <xf numFmtId="0" fontId="10" fillId="23" borderId="2">
      <alignment horizontal="center" vertical="center" wrapText="1"/>
    </xf>
    <xf numFmtId="0" fontId="44" fillId="6" borderId="0">
      <alignment vertical="center"/>
    </xf>
    <xf numFmtId="0" fontId="10" fillId="23" borderId="13">
      <alignment horizontal="center" vertical="center"/>
    </xf>
    <xf numFmtId="0" fontId="10" fillId="23" borderId="5">
      <alignment horizontal="center" vertical="center" wrapText="1"/>
    </xf>
    <xf numFmtId="0" fontId="4" fillId="6" borderId="0">
      <alignment vertical="center"/>
    </xf>
    <xf numFmtId="0" fontId="7" fillId="23" borderId="1">
      <alignment horizontal="center" vertical="center" wrapText="1"/>
    </xf>
    <xf numFmtId="4" fontId="4" fillId="10" borderId="1">
      <alignment horizontal="right" vertical="center" wrapText="1"/>
      <protection locked="0"/>
    </xf>
    <xf numFmtId="0" fontId="10" fillId="6" borderId="0">
      <alignment vertical="center"/>
    </xf>
    <xf numFmtId="4" fontId="4" fillId="10" borderId="1">
      <alignment horizontal="right" vertical="center" wrapText="1"/>
      <protection locked="0"/>
    </xf>
    <xf numFmtId="178" fontId="24" fillId="0" borderId="0">
      <alignment vertical="top"/>
    </xf>
    <xf numFmtId="0" fontId="5" fillId="3" borderId="0">
      <alignment vertical="center"/>
    </xf>
    <xf numFmtId="0" fontId="4" fillId="3" borderId="1">
      <alignment horizontal="left" vertical="center"/>
    </xf>
    <xf numFmtId="0" fontId="7" fillId="23" borderId="13">
      <alignment horizontal="center" vertical="center" wrapText="1"/>
    </xf>
    <xf numFmtId="176" fontId="24" fillId="0" borderId="0">
      <alignment vertical="top"/>
    </xf>
    <xf numFmtId="178" fontId="24" fillId="0" borderId="0">
      <alignment vertical="top"/>
    </xf>
    <xf numFmtId="177" fontId="24" fillId="0" borderId="0">
      <alignment vertical="top"/>
    </xf>
    <xf numFmtId="0" fontId="24" fillId="32" borderId="16">
      <alignment vertical="top"/>
    </xf>
    <xf numFmtId="9" fontId="24" fillId="0" borderId="0">
      <alignment vertical="top"/>
    </xf>
    <xf numFmtId="2" fontId="2" fillId="8" borderId="1">
      <alignment horizontal="right" vertical="center"/>
    </xf>
    <xf numFmtId="0" fontId="42" fillId="0" borderId="0"/>
    <xf numFmtId="10" fontId="2" fillId="3" borderId="1">
      <alignment horizontal="right" vertical="center"/>
      <protection locked="0"/>
    </xf>
    <xf numFmtId="10" fontId="2" fillId="3" borderId="1">
      <alignment horizontal="right" vertical="center"/>
      <protection locked="0"/>
    </xf>
    <xf numFmtId="0" fontId="24" fillId="32" borderId="16">
      <alignment vertical="top"/>
    </xf>
    <xf numFmtId="1" fontId="2" fillId="3" borderId="1">
      <alignment vertical="center"/>
    </xf>
    <xf numFmtId="2" fontId="2" fillId="20" borderId="1">
      <alignment horizontal="right" vertical="center"/>
      <protection locked="0"/>
    </xf>
    <xf numFmtId="10" fontId="2" fillId="3" borderId="1">
      <alignment horizontal="right" vertical="center"/>
      <protection locked="0"/>
    </xf>
    <xf numFmtId="10" fontId="2" fillId="3" borderId="1">
      <alignment horizontal="right" vertical="center"/>
      <protection locked="0"/>
    </xf>
    <xf numFmtId="2" fontId="2" fillId="4" borderId="1">
      <alignment horizontal="right" vertical="center"/>
      <protection locked="0"/>
    </xf>
    <xf numFmtId="1" fontId="2" fillId="3" borderId="1">
      <alignment horizontal="left" vertical="center"/>
    </xf>
    <xf numFmtId="1" fontId="2" fillId="3" borderId="1">
      <alignment vertical="center"/>
    </xf>
    <xf numFmtId="2" fontId="2" fillId="10" borderId="1">
      <alignment horizontal="right" vertical="center"/>
      <protection locked="0"/>
    </xf>
    <xf numFmtId="0" fontId="2" fillId="3" borderId="1">
      <alignment vertical="center"/>
    </xf>
    <xf numFmtId="3" fontId="2" fillId="3" borderId="2">
      <alignment vertical="center"/>
    </xf>
    <xf numFmtId="10" fontId="2" fillId="3" borderId="1">
      <alignment horizontal="right" vertical="center"/>
      <protection locked="0"/>
    </xf>
    <xf numFmtId="2" fontId="2" fillId="21" borderId="1">
      <alignment horizontal="right" vertical="center"/>
      <protection locked="0"/>
    </xf>
    <xf numFmtId="10" fontId="2" fillId="3" borderId="1">
      <alignment horizontal="right" vertical="center"/>
    </xf>
    <xf numFmtId="2" fontId="2" fillId="21" borderId="7">
      <alignment horizontal="right" vertical="center"/>
      <protection locked="0"/>
    </xf>
    <xf numFmtId="0" fontId="2" fillId="3" borderId="1">
      <alignment horizontal="left" vertical="center"/>
    </xf>
    <xf numFmtId="2" fontId="2" fillId="21" borderId="2">
      <alignment horizontal="right" vertical="center"/>
      <protection locked="0"/>
    </xf>
    <xf numFmtId="0" fontId="2" fillId="3" borderId="1">
      <alignment vertical="center"/>
    </xf>
    <xf numFmtId="0" fontId="2" fillId="3" borderId="1">
      <alignment horizontal="left" vertical="center" wrapText="1"/>
    </xf>
    <xf numFmtId="2" fontId="2" fillId="22" borderId="1">
      <alignment horizontal="right" vertical="center"/>
      <protection locked="0"/>
    </xf>
    <xf numFmtId="0" fontId="9" fillId="3" borderId="1">
      <alignment vertical="top"/>
    </xf>
    <xf numFmtId="2" fontId="2" fillId="21" borderId="1">
      <alignment horizontal="right" vertical="center" wrapText="1"/>
      <protection locked="0"/>
    </xf>
    <xf numFmtId="2" fontId="2" fillId="22" borderId="1">
      <alignment horizontal="right" vertical="center"/>
      <protection locked="0"/>
    </xf>
    <xf numFmtId="10" fontId="2" fillId="3" borderId="1">
      <alignment horizontal="right" vertical="center"/>
      <protection locked="0"/>
    </xf>
    <xf numFmtId="0" fontId="2" fillId="3" borderId="13">
      <alignment horizontal="center" vertical="center"/>
    </xf>
    <xf numFmtId="0" fontId="4" fillId="3" borderId="0">
      <alignment vertical="center"/>
      <protection locked="0"/>
    </xf>
    <xf numFmtId="0" fontId="2" fillId="3" borderId="2">
      <alignment horizontal="center" vertical="center"/>
    </xf>
    <xf numFmtId="0" fontId="45" fillId="0" borderId="0">
      <alignment vertical="top"/>
    </xf>
    <xf numFmtId="0" fontId="3" fillId="3" borderId="0">
      <alignment horizontal="center" vertical="center"/>
    </xf>
    <xf numFmtId="0" fontId="2" fillId="3" borderId="5">
      <alignment horizontal="center" vertical="center"/>
    </xf>
    <xf numFmtId="0" fontId="2" fillId="3" borderId="12">
      <alignment horizontal="center" vertical="center"/>
    </xf>
    <xf numFmtId="0" fontId="2" fillId="3" borderId="5">
      <alignment horizontal="center" vertical="center" wrapText="1"/>
    </xf>
    <xf numFmtId="0" fontId="2" fillId="3" borderId="1">
      <alignment horizontal="center" vertical="center" wrapText="1"/>
    </xf>
    <xf numFmtId="177" fontId="24" fillId="0" borderId="0">
      <alignment vertical="top"/>
    </xf>
    <xf numFmtId="0" fontId="0" fillId="0" borderId="0"/>
    <xf numFmtId="0" fontId="42" fillId="0" borderId="0"/>
    <xf numFmtId="0" fontId="14" fillId="0" borderId="0">
      <alignment vertical="center"/>
    </xf>
    <xf numFmtId="0" fontId="14" fillId="0" borderId="0">
      <alignment vertical="center"/>
    </xf>
    <xf numFmtId="0" fontId="14" fillId="0" borderId="0"/>
    <xf numFmtId="0" fontId="14" fillId="0" borderId="0">
      <alignment vertical="center"/>
    </xf>
    <xf numFmtId="0" fontId="45" fillId="0" borderId="0">
      <alignment vertical="top"/>
    </xf>
    <xf numFmtId="4" fontId="4" fillId="11" borderId="1">
      <alignment vertical="center" wrapText="1"/>
      <protection locked="0"/>
    </xf>
    <xf numFmtId="0" fontId="46" fillId="14" borderId="9">
      <alignment vertical="center"/>
    </xf>
    <xf numFmtId="0" fontId="43" fillId="0" borderId="0">
      <alignment vertical="top"/>
    </xf>
    <xf numFmtId="0" fontId="0" fillId="0" borderId="0"/>
    <xf numFmtId="176" fontId="24" fillId="0" borderId="0">
      <alignment vertical="top"/>
    </xf>
    <xf numFmtId="0" fontId="44" fillId="6" borderId="0">
      <alignment vertical="center"/>
    </xf>
    <xf numFmtId="0" fontId="10" fillId="6" borderId="0">
      <alignment vertical="center"/>
    </xf>
    <xf numFmtId="0" fontId="4" fillId="6" borderId="0">
      <alignment vertical="center"/>
    </xf>
    <xf numFmtId="0" fontId="4" fillId="6" borderId="0">
      <alignment vertical="center" wrapText="1"/>
    </xf>
    <xf numFmtId="0" fontId="4" fillId="8" borderId="1">
      <alignment horizontal="center" vertical="center"/>
    </xf>
    <xf numFmtId="0" fontId="4" fillId="3" borderId="0">
      <alignment vertical="center" wrapText="1"/>
    </xf>
    <xf numFmtId="0" fontId="4" fillId="8" borderId="1">
      <alignment horizontal="left" vertical="center"/>
    </xf>
    <xf numFmtId="9" fontId="9" fillId="0" borderId="0">
      <alignment vertical="top"/>
    </xf>
    <xf numFmtId="0" fontId="4" fillId="3" borderId="0">
      <alignment horizontal="right" vertical="center" wrapText="1"/>
    </xf>
    <xf numFmtId="0" fontId="4" fillId="8" borderId="1">
      <alignment vertical="center"/>
    </xf>
    <xf numFmtId="0" fontId="5" fillId="8" borderId="0">
      <alignment vertical="center"/>
    </xf>
    <xf numFmtId="2" fontId="4" fillId="3" borderId="1">
      <alignment horizontal="right" vertical="center"/>
    </xf>
    <xf numFmtId="0" fontId="4" fillId="8" borderId="0">
      <alignment vertical="center"/>
    </xf>
    <xf numFmtId="2" fontId="4" fillId="10" borderId="1">
      <alignment horizontal="right" vertical="center"/>
    </xf>
    <xf numFmtId="0" fontId="0" fillId="0" borderId="0"/>
    <xf numFmtId="181" fontId="4" fillId="8" borderId="1">
      <alignment horizontal="left" vertical="center"/>
    </xf>
    <xf numFmtId="0" fontId="17" fillId="8" borderId="0">
      <alignment horizontal="center" vertical="center"/>
    </xf>
    <xf numFmtId="0" fontId="44" fillId="6" borderId="0"/>
    <xf numFmtId="2" fontId="4" fillId="4" borderId="1">
      <alignment horizontal="right" vertical="center"/>
      <protection locked="0"/>
    </xf>
    <xf numFmtId="0" fontId="6" fillId="3" borderId="0">
      <alignment horizontal="center" vertical="center" wrapText="1"/>
    </xf>
    <xf numFmtId="0" fontId="4" fillId="6" borderId="0"/>
    <xf numFmtId="182" fontId="4" fillId="8" borderId="1">
      <alignment horizontal="left" vertical="center"/>
    </xf>
    <xf numFmtId="0" fontId="4" fillId="8" borderId="1">
      <alignment horizontal="center" vertical="center"/>
    </xf>
    <xf numFmtId="179" fontId="24" fillId="0" borderId="0">
      <alignment vertical="top"/>
    </xf>
    <xf numFmtId="0" fontId="21" fillId="6" borderId="0"/>
    <xf numFmtId="2" fontId="4" fillId="12" borderId="1">
      <alignment horizontal="right" vertical="center"/>
      <protection locked="0"/>
    </xf>
    <xf numFmtId="0" fontId="4" fillId="8" borderId="1">
      <alignment vertical="center"/>
    </xf>
    <xf numFmtId="0" fontId="4" fillId="3" borderId="0"/>
    <xf numFmtId="0" fontId="21" fillId="3" borderId="0">
      <alignment horizontal="right" vertical="center"/>
    </xf>
    <xf numFmtId="2" fontId="4" fillId="7" borderId="1">
      <alignment horizontal="right" vertical="center" wrapText="1"/>
    </xf>
    <xf numFmtId="0" fontId="10" fillId="3" borderId="1">
      <alignment horizontal="center" vertical="center" wrapText="1"/>
    </xf>
    <xf numFmtId="0" fontId="44" fillId="3" borderId="0"/>
    <xf numFmtId="0" fontId="5" fillId="3" borderId="0">
      <alignment vertical="center"/>
    </xf>
    <xf numFmtId="0" fontId="4" fillId="3" borderId="1">
      <alignment horizontal="center" vertical="center" wrapText="1"/>
    </xf>
    <xf numFmtId="0" fontId="4" fillId="3" borderId="0">
      <alignment horizontal="right" vertical="center"/>
    </xf>
    <xf numFmtId="0" fontId="9" fillId="3" borderId="0">
      <alignment vertical="top"/>
    </xf>
    <xf numFmtId="176" fontId="24" fillId="0" borderId="0">
      <alignment vertical="top"/>
    </xf>
    <xf numFmtId="178" fontId="24" fillId="0" borderId="0">
      <alignment vertical="top"/>
    </xf>
    <xf numFmtId="0" fontId="14" fillId="0" borderId="0">
      <alignment vertical="center"/>
    </xf>
    <xf numFmtId="179" fontId="24" fillId="0" borderId="0">
      <alignment vertical="top"/>
    </xf>
    <xf numFmtId="0" fontId="24" fillId="32" borderId="16">
      <alignment vertical="top"/>
    </xf>
    <xf numFmtId="0" fontId="2" fillId="6" borderId="3">
      <alignment horizontal="right" vertical="center"/>
    </xf>
    <xf numFmtId="9" fontId="9" fillId="0" borderId="0">
      <alignment vertical="top"/>
    </xf>
    <xf numFmtId="0" fontId="0" fillId="0" borderId="0"/>
    <xf numFmtId="0" fontId="14" fillId="0" borderId="0">
      <alignment vertical="center"/>
    </xf>
    <xf numFmtId="0" fontId="10" fillId="3" borderId="13">
      <alignment horizontal="center" vertical="center" wrapText="1"/>
    </xf>
    <xf numFmtId="0" fontId="10" fillId="3" borderId="5">
      <alignment horizontal="center" vertical="center" wrapText="1"/>
    </xf>
    <xf numFmtId="0" fontId="2" fillId="3" borderId="2">
      <alignment horizontal="center" vertical="center"/>
    </xf>
    <xf numFmtId="183" fontId="4" fillId="4" borderId="1">
      <alignment horizontal="right" vertical="center"/>
      <protection locked="0"/>
    </xf>
    <xf numFmtId="0" fontId="14" fillId="0" borderId="0">
      <alignment vertical="center"/>
    </xf>
    <xf numFmtId="0" fontId="14" fillId="0" borderId="0">
      <alignment vertical="center"/>
    </xf>
    <xf numFmtId="0" fontId="10" fillId="3" borderId="2">
      <alignment horizontal="center" vertical="center"/>
    </xf>
    <xf numFmtId="0" fontId="4" fillId="3" borderId="1">
      <alignment horizontal="center" vertical="center" wrapText="1"/>
    </xf>
    <xf numFmtId="0" fontId="14" fillId="0" borderId="0"/>
    <xf numFmtId="0" fontId="14" fillId="0" borderId="0"/>
    <xf numFmtId="0" fontId="10" fillId="3" borderId="4">
      <alignment horizontal="center" vertical="center"/>
    </xf>
    <xf numFmtId="0" fontId="10" fillId="3" borderId="1">
      <alignment horizontal="left" vertical="center" wrapText="1"/>
    </xf>
    <xf numFmtId="0" fontId="14" fillId="0" borderId="0">
      <alignment vertical="center"/>
    </xf>
    <xf numFmtId="0" fontId="10" fillId="3" borderId="5">
      <alignment horizontal="center" vertical="center"/>
    </xf>
    <xf numFmtId="0" fontId="47" fillId="3" borderId="1">
      <alignment horizontal="left" vertical="center" wrapText="1"/>
    </xf>
    <xf numFmtId="0" fontId="45" fillId="0" borderId="0">
      <alignment vertical="top"/>
    </xf>
    <xf numFmtId="0" fontId="10" fillId="3" borderId="1">
      <alignment horizontal="center" vertical="center" wrapText="1"/>
    </xf>
    <xf numFmtId="181" fontId="4" fillId="3" borderId="1">
      <alignment vertical="center"/>
    </xf>
    <xf numFmtId="0" fontId="4" fillId="3" borderId="0">
      <alignment vertical="center"/>
    </xf>
    <xf numFmtId="0" fontId="4" fillId="3" borderId="1">
      <alignment vertical="center"/>
    </xf>
    <xf numFmtId="0" fontId="4" fillId="3" borderId="0">
      <alignment vertical="center"/>
    </xf>
    <xf numFmtId="180" fontId="4" fillId="3" borderId="1">
      <alignment horizontal="right" vertical="center"/>
    </xf>
    <xf numFmtId="0" fontId="10" fillId="3" borderId="1">
      <alignment horizontal="center" vertical="center"/>
    </xf>
    <xf numFmtId="180" fontId="4" fillId="4" borderId="1">
      <alignment horizontal="right" vertical="center"/>
      <protection locked="0"/>
    </xf>
    <xf numFmtId="180" fontId="4" fillId="7" borderId="1">
      <alignment horizontal="right" vertical="center" wrapText="1"/>
    </xf>
    <xf numFmtId="0" fontId="10" fillId="3" borderId="1">
      <alignment vertical="center"/>
    </xf>
    <xf numFmtId="0" fontId="0" fillId="0" borderId="0"/>
    <xf numFmtId="180" fontId="4" fillId="7" borderId="1">
      <alignment horizontal="right" vertical="center" wrapText="1"/>
    </xf>
    <xf numFmtId="0" fontId="6" fillId="3" borderId="0">
      <alignment horizontal="center" vertical="center"/>
    </xf>
    <xf numFmtId="0" fontId="10" fillId="3" borderId="1">
      <alignment horizontal="center" vertical="center"/>
    </xf>
    <xf numFmtId="2" fontId="4" fillId="3" borderId="1">
      <alignment horizontal="right" vertical="center"/>
    </xf>
    <xf numFmtId="178" fontId="24" fillId="0" borderId="0">
      <alignment vertical="top"/>
    </xf>
    <xf numFmtId="9" fontId="24" fillId="0" borderId="0">
      <alignment vertical="top"/>
    </xf>
    <xf numFmtId="9" fontId="9" fillId="0" borderId="0">
      <alignment vertical="top"/>
    </xf>
    <xf numFmtId="0" fontId="42" fillId="0" borderId="0"/>
    <xf numFmtId="0" fontId="0" fillId="0" borderId="0"/>
    <xf numFmtId="0" fontId="14" fillId="0" borderId="0">
      <alignment vertical="center"/>
    </xf>
    <xf numFmtId="0" fontId="43" fillId="0" borderId="0">
      <alignment vertical="top"/>
    </xf>
    <xf numFmtId="0" fontId="14" fillId="0" borderId="0"/>
    <xf numFmtId="0" fontId="4" fillId="14" borderId="1">
      <alignment horizontal="center" vertical="center" wrapText="1"/>
    </xf>
    <xf numFmtId="0" fontId="4" fillId="14" borderId="0">
      <alignment horizontal="center"/>
    </xf>
    <xf numFmtId="3" fontId="10" fillId="14" borderId="1">
      <alignment horizontal="center" vertical="center" wrapText="1"/>
    </xf>
    <xf numFmtId="0" fontId="10" fillId="3" borderId="1">
      <alignment horizontal="center" vertical="center" wrapText="1"/>
    </xf>
    <xf numFmtId="0" fontId="10" fillId="3" borderId="1">
      <alignment horizontal="center" vertical="center" wrapText="1"/>
    </xf>
    <xf numFmtId="0" fontId="21" fillId="3" borderId="0"/>
    <xf numFmtId="0" fontId="20" fillId="3" borderId="1">
      <alignment horizontal="center" vertical="center" wrapText="1"/>
    </xf>
    <xf numFmtId="49" fontId="8" fillId="8" borderId="1">
      <alignment vertical="center"/>
      <protection locked="0"/>
    </xf>
    <xf numFmtId="0" fontId="9" fillId="3" borderId="1">
      <alignment horizontal="left" vertical="center"/>
    </xf>
    <xf numFmtId="0" fontId="8" fillId="8" borderId="1">
      <alignment vertical="center"/>
      <protection locked="0"/>
    </xf>
    <xf numFmtId="0" fontId="6" fillId="3" borderId="0">
      <alignment horizontal="center" vertical="center" wrapText="1"/>
    </xf>
    <xf numFmtId="4" fontId="4" fillId="3" borderId="1">
      <alignment horizontal="right" vertical="center"/>
      <protection locked="0"/>
    </xf>
    <xf numFmtId="0" fontId="6" fillId="3" borderId="0">
      <alignment horizontal="center" vertical="center"/>
    </xf>
    <xf numFmtId="4" fontId="4" fillId="11" borderId="1">
      <alignment vertical="center" wrapText="1"/>
      <protection locked="0"/>
    </xf>
    <xf numFmtId="0" fontId="10" fillId="3" borderId="11">
      <alignment horizontal="center" vertical="center" wrapText="1"/>
    </xf>
    <xf numFmtId="0" fontId="10" fillId="3" borderId="12">
      <alignment horizontal="center" vertical="center" wrapText="1"/>
    </xf>
    <xf numFmtId="0" fontId="10" fillId="3" borderId="2">
      <alignment horizontal="center" vertical="center" wrapText="1"/>
    </xf>
    <xf numFmtId="179" fontId="24" fillId="0" borderId="0">
      <alignment vertical="top"/>
    </xf>
    <xf numFmtId="177" fontId="24" fillId="0" borderId="0">
      <alignment vertical="top"/>
    </xf>
    <xf numFmtId="178" fontId="24" fillId="0" borderId="0">
      <alignment vertical="top"/>
    </xf>
    <xf numFmtId="0" fontId="9" fillId="3" borderId="0">
      <alignment vertical="top"/>
    </xf>
    <xf numFmtId="179" fontId="24" fillId="0" borderId="0">
      <alignment vertical="top"/>
    </xf>
    <xf numFmtId="0" fontId="7" fillId="3" borderId="2">
      <alignment horizontal="center" vertical="center" wrapText="1"/>
    </xf>
    <xf numFmtId="0" fontId="4" fillId="3" borderId="0">
      <alignment horizontal="right" vertical="center"/>
    </xf>
    <xf numFmtId="0" fontId="24" fillId="32" borderId="16">
      <alignment vertical="top"/>
    </xf>
    <xf numFmtId="9" fontId="24" fillId="0" borderId="0">
      <alignment vertical="top"/>
    </xf>
    <xf numFmtId="9" fontId="9" fillId="0" borderId="0">
      <alignment vertical="top"/>
    </xf>
    <xf numFmtId="178" fontId="24" fillId="0" borderId="0">
      <alignment vertical="top"/>
    </xf>
    <xf numFmtId="0" fontId="14" fillId="0" borderId="0">
      <alignment vertical="center"/>
    </xf>
    <xf numFmtId="0" fontId="45" fillId="0" borderId="0">
      <alignment vertical="top"/>
    </xf>
    <xf numFmtId="0" fontId="44" fillId="6" borderId="0"/>
    <xf numFmtId="0" fontId="4" fillId="6" borderId="0"/>
    <xf numFmtId="0" fontId="21" fillId="6" borderId="0"/>
    <xf numFmtId="0" fontId="4" fillId="14" borderId="0"/>
    <xf numFmtId="0" fontId="4" fillId="14" borderId="0">
      <alignment horizontal="right" vertical="center"/>
    </xf>
    <xf numFmtId="0" fontId="5" fillId="14" borderId="0">
      <alignment vertical="center"/>
    </xf>
    <xf numFmtId="0" fontId="21" fillId="14" borderId="0">
      <alignment horizontal="right" vertical="center"/>
    </xf>
    <xf numFmtId="0" fontId="43" fillId="0" borderId="0">
      <alignment vertical="top"/>
    </xf>
    <xf numFmtId="0" fontId="21" fillId="14" borderId="0"/>
    <xf numFmtId="0" fontId="4" fillId="14" borderId="6">
      <alignment horizontal="right" vertical="center"/>
    </xf>
    <xf numFmtId="0" fontId="4" fillId="14" borderId="6"/>
    <xf numFmtId="0" fontId="9" fillId="14" borderId="1">
      <alignment vertical="top"/>
    </xf>
    <xf numFmtId="0" fontId="22" fillId="14" borderId="0"/>
    <xf numFmtId="49" fontId="8" fillId="8" borderId="1">
      <alignment vertical="center"/>
      <protection locked="0"/>
    </xf>
    <xf numFmtId="0" fontId="8" fillId="8" borderId="1">
      <alignment vertical="center"/>
      <protection locked="0"/>
    </xf>
    <xf numFmtId="0" fontId="20" fillId="14" borderId="1">
      <alignment horizontal="center" vertical="center" wrapText="1"/>
    </xf>
    <xf numFmtId="0" fontId="0" fillId="0" borderId="0"/>
    <xf numFmtId="4" fontId="4" fillId="11" borderId="1">
      <alignment vertical="center" wrapText="1"/>
      <protection locked="0"/>
    </xf>
    <xf numFmtId="4" fontId="2" fillId="11" borderId="1">
      <alignment vertical="center" wrapText="1"/>
      <protection locked="0"/>
    </xf>
    <xf numFmtId="0" fontId="44" fillId="6" borderId="0"/>
    <xf numFmtId="0" fontId="4" fillId="9" borderId="0"/>
    <xf numFmtId="0" fontId="9" fillId="14" borderId="1">
      <alignment vertical="top"/>
    </xf>
    <xf numFmtId="0" fontId="4" fillId="6" borderId="0"/>
    <xf numFmtId="0" fontId="0" fillId="0" borderId="0"/>
    <xf numFmtId="0" fontId="17" fillId="14" borderId="0">
      <alignment horizontal="center" vertical="center" wrapText="1"/>
    </xf>
    <xf numFmtId="0" fontId="4" fillId="6" borderId="0">
      <alignment horizontal="center"/>
    </xf>
    <xf numFmtId="0" fontId="4" fillId="14" borderId="1">
      <alignment horizontal="center" vertical="center" wrapText="1"/>
    </xf>
    <xf numFmtId="0" fontId="17" fillId="14" borderId="0">
      <alignment horizontal="center" vertical="center"/>
    </xf>
    <xf numFmtId="0" fontId="21" fillId="6" borderId="0">
      <alignment horizontal="center"/>
    </xf>
    <xf numFmtId="0" fontId="10" fillId="14" borderId="1">
      <alignment horizontal="center" vertical="center" wrapText="1"/>
    </xf>
    <xf numFmtId="0" fontId="17" fillId="14" borderId="6">
      <alignment horizontal="center" vertical="center"/>
    </xf>
    <xf numFmtId="0" fontId="9" fillId="14" borderId="1">
      <alignment horizontal="left" vertical="center"/>
    </xf>
    <xf numFmtId="0" fontId="4" fillId="14" borderId="0"/>
    <xf numFmtId="1" fontId="10" fillId="14" borderId="1">
      <alignment horizontal="center" vertical="center" wrapText="1"/>
    </xf>
    <xf numFmtId="0" fontId="4" fillId="14" borderId="1">
      <alignment horizontal="center" vertical="center"/>
    </xf>
    <xf numFmtId="0" fontId="5" fillId="14" borderId="0">
      <alignment vertical="center"/>
    </xf>
    <xf numFmtId="0" fontId="10" fillId="14" borderId="1">
      <alignment horizontal="center" vertical="center" wrapText="1"/>
    </xf>
    <xf numFmtId="0" fontId="4" fillId="14" borderId="1">
      <alignment horizontal="left" vertical="center" wrapText="1"/>
    </xf>
    <xf numFmtId="0" fontId="44" fillId="14" borderId="0"/>
    <xf numFmtId="0" fontId="21" fillId="14" borderId="0">
      <alignment horizontal="center"/>
    </xf>
    <xf numFmtId="0" fontId="21" fillId="14" borderId="1">
      <alignment horizontal="left" vertical="center" wrapText="1"/>
    </xf>
    <xf numFmtId="49" fontId="8" fillId="8" borderId="1">
      <alignment vertical="center"/>
      <protection locked="0"/>
    </xf>
    <xf numFmtId="0" fontId="0" fillId="0" borderId="0"/>
    <xf numFmtId="176" fontId="24" fillId="0" borderId="0">
      <alignment vertical="top"/>
    </xf>
    <xf numFmtId="178" fontId="24" fillId="0" borderId="0">
      <alignment vertical="top"/>
    </xf>
    <xf numFmtId="177" fontId="24" fillId="0" borderId="0">
      <alignment vertical="top"/>
    </xf>
    <xf numFmtId="9" fontId="24" fillId="0" borderId="0">
      <alignment vertical="top"/>
    </xf>
    <xf numFmtId="0" fontId="14" fillId="0" borderId="0">
      <alignment vertical="center"/>
    </xf>
    <xf numFmtId="9" fontId="9" fillId="0" borderId="0">
      <alignment vertical="top"/>
    </xf>
    <xf numFmtId="0" fontId="14" fillId="0" borderId="0">
      <alignment vertical="center"/>
    </xf>
    <xf numFmtId="0" fontId="14" fillId="0" borderId="0"/>
    <xf numFmtId="0" fontId="9" fillId="3" borderId="0">
      <alignment vertical="top"/>
    </xf>
    <xf numFmtId="10" fontId="4" fillId="14" borderId="1">
      <alignment horizontal="right" vertical="center"/>
    </xf>
    <xf numFmtId="0" fontId="43" fillId="0" borderId="0">
      <alignment vertical="top"/>
    </xf>
    <xf numFmtId="4" fontId="2" fillId="11" borderId="1">
      <alignment vertical="center" wrapText="1"/>
      <protection locked="0"/>
    </xf>
    <xf numFmtId="0" fontId="8" fillId="8" borderId="1">
      <alignment vertical="center"/>
      <protection locked="0"/>
    </xf>
    <xf numFmtId="0" fontId="9" fillId="14" borderId="1">
      <alignment horizontal="left" vertical="center"/>
    </xf>
    <xf numFmtId="4" fontId="4" fillId="11" borderId="1">
      <alignment vertical="center" wrapText="1"/>
      <protection locked="0"/>
    </xf>
    <xf numFmtId="0" fontId="6" fillId="14" borderId="0">
      <alignment horizontal="center" vertical="center"/>
    </xf>
    <xf numFmtId="0" fontId="4" fillId="9" borderId="0"/>
    <xf numFmtId="0" fontId="4" fillId="14" borderId="0">
      <alignment horizontal="right" vertical="center"/>
    </xf>
    <xf numFmtId="0" fontId="9" fillId="14" borderId="1">
      <alignment vertical="top"/>
    </xf>
    <xf numFmtId="3" fontId="37" fillId="14" borderId="1">
      <alignment horizontal="center" vertical="center" wrapText="1"/>
    </xf>
    <xf numFmtId="0" fontId="10" fillId="14" borderId="1">
      <alignment horizontal="center" vertical="center" wrapText="1"/>
    </xf>
    <xf numFmtId="3" fontId="10" fillId="14" borderId="1">
      <alignment horizontal="center" vertical="center" wrapText="1"/>
    </xf>
    <xf numFmtId="0" fontId="10" fillId="14" borderId="2">
      <alignment horizontal="center" vertical="center"/>
    </xf>
    <xf numFmtId="0" fontId="10" fillId="14" borderId="1">
      <alignment horizontal="center" vertical="center" wrapText="1"/>
    </xf>
    <xf numFmtId="0" fontId="10" fillId="14" borderId="5">
      <alignment horizontal="center" vertical="center"/>
    </xf>
    <xf numFmtId="0" fontId="37" fillId="14" borderId="1">
      <alignment horizontal="center" vertical="center" wrapText="1"/>
    </xf>
    <xf numFmtId="0" fontId="10" fillId="14" borderId="2">
      <alignment horizontal="center" vertical="center" wrapText="1"/>
    </xf>
    <xf numFmtId="0" fontId="10" fillId="14" borderId="5">
      <alignment horizontal="center" vertical="center" wrapText="1"/>
    </xf>
    <xf numFmtId="177" fontId="24" fillId="0" borderId="0">
      <alignment vertical="top"/>
    </xf>
    <xf numFmtId="9" fontId="24" fillId="0" borderId="0">
      <alignment vertical="top"/>
    </xf>
    <xf numFmtId="0" fontId="0" fillId="0" borderId="0"/>
    <xf numFmtId="0" fontId="4" fillId="9" borderId="0"/>
    <xf numFmtId="0" fontId="9" fillId="14" borderId="1">
      <alignment horizontal="left" vertical="center"/>
    </xf>
    <xf numFmtId="0" fontId="14" fillId="0" borderId="0"/>
    <xf numFmtId="0" fontId="5" fillId="14" borderId="0">
      <alignment vertical="center"/>
    </xf>
    <xf numFmtId="3" fontId="4" fillId="14" borderId="1">
      <alignment vertical="center"/>
    </xf>
    <xf numFmtId="0" fontId="14" fillId="0" borderId="0">
      <alignment vertical="center"/>
    </xf>
    <xf numFmtId="0" fontId="0" fillId="0" borderId="0"/>
    <xf numFmtId="0" fontId="4" fillId="6" borderId="0"/>
    <xf numFmtId="0" fontId="21" fillId="6" borderId="0"/>
    <xf numFmtId="0" fontId="4" fillId="14" borderId="0"/>
    <xf numFmtId="0" fontId="21" fillId="14" borderId="0"/>
    <xf numFmtId="0" fontId="5" fillId="14" borderId="0">
      <alignment vertical="center"/>
    </xf>
    <xf numFmtId="0" fontId="10" fillId="14" borderId="0">
      <alignment horizontal="center" vertical="center"/>
    </xf>
    <xf numFmtId="0" fontId="4" fillId="14" borderId="0">
      <alignment horizontal="right" vertical="center"/>
    </xf>
    <xf numFmtId="0" fontId="8" fillId="8" borderId="1">
      <alignment vertical="center"/>
      <protection locked="0"/>
    </xf>
    <xf numFmtId="0" fontId="9" fillId="14" borderId="1">
      <alignment vertical="top"/>
    </xf>
    <xf numFmtId="0" fontId="10" fillId="14" borderId="2">
      <alignment horizontal="center" vertical="center"/>
    </xf>
    <xf numFmtId="0" fontId="0" fillId="0" borderId="0"/>
    <xf numFmtId="0" fontId="37" fillId="14" borderId="1">
      <alignment horizontal="center" vertical="center" wrapText="1" indent="6"/>
    </xf>
    <xf numFmtId="4" fontId="2" fillId="11" borderId="1">
      <alignment vertical="center" wrapText="1"/>
      <protection locked="0"/>
    </xf>
    <xf numFmtId="0" fontId="37" fillId="14" borderId="1">
      <alignment vertical="center" wrapText="1" indent="6"/>
    </xf>
    <xf numFmtId="0" fontId="6" fillId="14" borderId="0">
      <alignment horizontal="center" vertical="center"/>
    </xf>
    <xf numFmtId="0" fontId="10" fillId="14" borderId="5">
      <alignment horizontal="center" vertical="center"/>
    </xf>
    <xf numFmtId="0" fontId="37" fillId="14" borderId="1">
      <alignment horizontal="center" vertical="center" wrapText="1"/>
    </xf>
    <xf numFmtId="176" fontId="24" fillId="0" borderId="0">
      <alignment vertical="top"/>
    </xf>
    <xf numFmtId="177" fontId="24" fillId="0" borderId="0">
      <alignment vertical="top"/>
    </xf>
    <xf numFmtId="9" fontId="24" fillId="0" borderId="0">
      <alignment vertical="top"/>
    </xf>
    <xf numFmtId="0" fontId="0" fillId="0" borderId="0"/>
    <xf numFmtId="0" fontId="42" fillId="0" borderId="0"/>
    <xf numFmtId="0" fontId="2" fillId="3" borderId="1">
      <alignment horizontal="center" vertical="center"/>
    </xf>
    <xf numFmtId="0" fontId="14" fillId="0" borderId="0">
      <alignment vertical="center"/>
    </xf>
    <xf numFmtId="0" fontId="14" fillId="0" borderId="0">
      <alignment vertical="center"/>
    </xf>
    <xf numFmtId="0" fontId="6" fillId="3" borderId="0">
      <alignment horizontal="center" vertical="center"/>
    </xf>
    <xf numFmtId="0" fontId="10" fillId="3" borderId="5">
      <alignment horizontal="center" vertical="center" wrapText="1"/>
    </xf>
    <xf numFmtId="0" fontId="14" fillId="0" borderId="0"/>
    <xf numFmtId="0" fontId="14" fillId="0" borderId="0">
      <alignment vertical="center"/>
    </xf>
    <xf numFmtId="0" fontId="45" fillId="0" borderId="0">
      <alignment vertical="top"/>
    </xf>
    <xf numFmtId="0" fontId="43" fillId="0" borderId="0">
      <alignment vertical="top"/>
    </xf>
    <xf numFmtId="0" fontId="0" fillId="0" borderId="0"/>
    <xf numFmtId="0" fontId="14" fillId="6" borderId="0">
      <alignment vertical="center"/>
    </xf>
    <xf numFmtId="0" fontId="5" fillId="6" borderId="0">
      <alignment vertical="center"/>
    </xf>
    <xf numFmtId="0" fontId="15" fillId="6" borderId="0">
      <alignment vertical="center"/>
    </xf>
    <xf numFmtId="0" fontId="11" fillId="6" borderId="0"/>
    <xf numFmtId="0" fontId="14" fillId="3" borderId="0">
      <alignment vertical="center"/>
    </xf>
    <xf numFmtId="0" fontId="14" fillId="6" borderId="0"/>
    <xf numFmtId="0" fontId="14" fillId="3" borderId="0">
      <alignment vertical="center" wrapText="1"/>
    </xf>
    <xf numFmtId="0" fontId="14" fillId="6" borderId="0">
      <alignment horizontal="center"/>
    </xf>
    <xf numFmtId="0" fontId="15" fillId="3" borderId="0">
      <alignment horizontal="center" vertical="center"/>
    </xf>
    <xf numFmtId="0" fontId="14" fillId="6" borderId="0">
      <alignment wrapText="1"/>
    </xf>
    <xf numFmtId="0" fontId="15" fillId="3" borderId="0">
      <alignment vertical="center"/>
    </xf>
    <xf numFmtId="0" fontId="5" fillId="3" borderId="0">
      <alignment vertical="center"/>
    </xf>
    <xf numFmtId="0" fontId="11" fillId="3" borderId="1">
      <alignment horizontal="center" vertical="center"/>
    </xf>
    <xf numFmtId="0" fontId="11" fillId="3" borderId="1">
      <alignment horizontal="center" vertical="center" wrapText="1"/>
    </xf>
    <xf numFmtId="180" fontId="4" fillId="4" borderId="1">
      <alignment horizontal="right" vertical="center"/>
      <protection locked="0"/>
    </xf>
    <xf numFmtId="180" fontId="4" fillId="4" borderId="1">
      <alignment horizontal="right" vertical="center"/>
      <protection locked="0"/>
    </xf>
    <xf numFmtId="0" fontId="6" fillId="3" borderId="0">
      <alignment horizontal="center" vertical="center"/>
    </xf>
    <xf numFmtId="49" fontId="8" fillId="3" borderId="1">
      <alignment horizontal="left" vertical="center" wrapText="1" shrinkToFit="1"/>
    </xf>
    <xf numFmtId="0" fontId="15" fillId="3" borderId="9">
      <alignment horizontal="right" vertical="center" wrapText="1"/>
    </xf>
    <xf numFmtId="180" fontId="4" fillId="7" borderId="1">
      <alignment horizontal="right" vertical="center" wrapText="1"/>
    </xf>
    <xf numFmtId="0" fontId="11" fillId="3" borderId="11">
      <alignment horizontal="center" vertical="center"/>
    </xf>
    <xf numFmtId="10" fontId="4" fillId="8" borderId="1">
      <alignment horizontal="right" vertical="center" wrapText="1"/>
    </xf>
    <xf numFmtId="0" fontId="11" fillId="3" borderId="12">
      <alignment horizontal="center" vertical="center"/>
    </xf>
    <xf numFmtId="0" fontId="11" fillId="3" borderId="13">
      <alignment horizontal="center" vertical="center"/>
    </xf>
    <xf numFmtId="49" fontId="8" fillId="3" borderId="1">
      <alignment horizontal="center" vertical="center" wrapText="1"/>
    </xf>
    <xf numFmtId="49" fontId="8" fillId="3" borderId="1">
      <alignment horizontal="left" vertical="center"/>
    </xf>
    <xf numFmtId="49" fontId="13" fillId="3" borderId="2">
      <alignment horizontal="center" vertical="center"/>
    </xf>
    <xf numFmtId="0" fontId="8" fillId="3" borderId="1">
      <alignment horizontal="left" vertical="center"/>
    </xf>
    <xf numFmtId="49" fontId="13" fillId="3" borderId="5">
      <alignment horizontal="center" vertical="center"/>
    </xf>
    <xf numFmtId="0" fontId="15" fillId="3" borderId="11">
      <alignment horizontal="center" vertical="center"/>
    </xf>
    <xf numFmtId="0" fontId="11" fillId="3" borderId="2">
      <alignment horizontal="center" vertical="center" wrapText="1"/>
    </xf>
    <xf numFmtId="0" fontId="15" fillId="3" borderId="13">
      <alignment horizontal="center" vertical="center"/>
    </xf>
    <xf numFmtId="0" fontId="11" fillId="3" borderId="5">
      <alignment horizontal="center" vertical="center" wrapText="1"/>
    </xf>
    <xf numFmtId="49" fontId="13" fillId="3" borderId="10">
      <alignment horizontal="center" vertical="center"/>
    </xf>
    <xf numFmtId="180" fontId="4" fillId="7" borderId="1">
      <alignment horizontal="right" vertical="center" wrapText="1"/>
    </xf>
    <xf numFmtId="0" fontId="4" fillId="14" borderId="0">
      <alignment horizontal="right" vertical="center"/>
    </xf>
    <xf numFmtId="0" fontId="7" fillId="14" borderId="1">
      <alignment horizontal="center" vertical="center" wrapText="1"/>
    </xf>
    <xf numFmtId="0" fontId="10" fillId="14" borderId="1">
      <alignment vertical="center"/>
    </xf>
    <xf numFmtId="0" fontId="4" fillId="14" borderId="1">
      <alignment horizontal="left" vertical="center" indent="3"/>
    </xf>
    <xf numFmtId="0" fontId="4" fillId="14" borderId="0">
      <alignment vertical="center"/>
    </xf>
    <xf numFmtId="10" fontId="4" fillId="8" borderId="1">
      <alignment horizontal="right" vertical="center"/>
    </xf>
    <xf numFmtId="0" fontId="11" fillId="14" borderId="1">
      <alignment horizontal="center" vertical="center" wrapText="1"/>
    </xf>
    <xf numFmtId="180" fontId="2" fillId="18" borderId="1">
      <alignment horizontal="right" vertical="center"/>
      <protection locked="0"/>
    </xf>
    <xf numFmtId="0" fontId="9" fillId="8" borderId="1">
      <alignment vertical="top"/>
    </xf>
    <xf numFmtId="1" fontId="4" fillId="14" borderId="1">
      <alignment vertical="center"/>
    </xf>
    <xf numFmtId="180" fontId="4" fillId="17" borderId="1">
      <alignment horizontal="right" vertical="center"/>
      <protection locked="0"/>
    </xf>
    <xf numFmtId="0" fontId="4" fillId="14" borderId="1">
      <alignment vertical="center"/>
    </xf>
    <xf numFmtId="0" fontId="4" fillId="14" borderId="1">
      <alignment vertical="center"/>
    </xf>
    <xf numFmtId="0" fontId="5" fillId="14" borderId="0"/>
    <xf numFmtId="180" fontId="4" fillId="15" borderId="1">
      <alignment horizontal="right" vertical="center" wrapText="1"/>
      <protection locked="0"/>
    </xf>
    <xf numFmtId="0" fontId="4" fillId="14" borderId="1">
      <alignment horizontal="left" vertical="center"/>
    </xf>
    <xf numFmtId="1" fontId="4" fillId="14" borderId="1">
      <alignment horizontal="right" vertical="center"/>
    </xf>
    <xf numFmtId="0" fontId="10" fillId="14" borderId="1">
      <alignment horizontal="center" vertical="center" wrapText="1"/>
    </xf>
    <xf numFmtId="0" fontId="9" fillId="8" borderId="1">
      <alignment vertical="top"/>
    </xf>
    <xf numFmtId="0" fontId="9" fillId="8" borderId="1">
      <alignment vertical="top"/>
    </xf>
    <xf numFmtId="0" fontId="4" fillId="14" borderId="1">
      <alignment horizontal="left" vertical="center"/>
    </xf>
    <xf numFmtId="180" fontId="4" fillId="10" borderId="1">
      <alignment horizontal="right" vertical="center" wrapText="1"/>
    </xf>
    <xf numFmtId="180" fontId="4" fillId="11" borderId="1">
      <alignment horizontal="right" vertical="center" wrapText="1"/>
      <protection locked="0"/>
    </xf>
    <xf numFmtId="180" fontId="4" fillId="16" borderId="1">
      <alignment horizontal="right" vertical="center"/>
    </xf>
    <xf numFmtId="0" fontId="13" fillId="8" borderId="1">
      <alignment horizontal="center" vertical="center"/>
    </xf>
    <xf numFmtId="0" fontId="9" fillId="3" borderId="0">
      <alignment vertical="top"/>
    </xf>
    <xf numFmtId="0" fontId="7" fillId="14" borderId="1">
      <alignment horizontal="center" vertical="center" wrapText="1"/>
    </xf>
    <xf numFmtId="0" fontId="10" fillId="14" borderId="1">
      <alignment horizontal="center" vertical="center"/>
    </xf>
    <xf numFmtId="0" fontId="10" fillId="14" borderId="1">
      <alignment horizontal="center" vertical="center" wrapText="1"/>
    </xf>
    <xf numFmtId="0" fontId="7" fillId="14" borderId="1">
      <alignment horizontal="center" vertical="center"/>
    </xf>
    <xf numFmtId="0" fontId="4" fillId="14" borderId="1">
      <alignment vertical="center" wrapText="1"/>
    </xf>
    <xf numFmtId="3" fontId="4" fillId="14" borderId="1">
      <alignment horizontal="left" vertical="center"/>
    </xf>
    <xf numFmtId="0" fontId="14" fillId="0" borderId="0"/>
    <xf numFmtId="180" fontId="2" fillId="16" borderId="1">
      <alignment horizontal="right" vertical="center"/>
    </xf>
    <xf numFmtId="0" fontId="2" fillId="6" borderId="0">
      <alignment vertical="center"/>
    </xf>
    <xf numFmtId="0" fontId="6" fillId="14" borderId="0">
      <alignment horizontal="center" vertical="center"/>
    </xf>
    <xf numFmtId="0" fontId="13" fillId="14" borderId="1">
      <alignment horizontal="center" vertical="center" wrapText="1"/>
    </xf>
    <xf numFmtId="180" fontId="2" fillId="7" borderId="1">
      <alignment horizontal="right" vertical="center" wrapText="1"/>
    </xf>
    <xf numFmtId="0" fontId="12" fillId="3" borderId="1">
      <alignment vertical="top"/>
    </xf>
    <xf numFmtId="0" fontId="4" fillId="3" borderId="5">
      <alignment horizontal="center" vertical="center"/>
    </xf>
    <xf numFmtId="0" fontId="10" fillId="3" borderId="2">
      <alignment horizontal="center" vertical="center"/>
    </xf>
    <xf numFmtId="0" fontId="4" fillId="3" borderId="1">
      <alignment vertical="center" wrapText="1"/>
    </xf>
    <xf numFmtId="0" fontId="4" fillId="3" borderId="0">
      <alignment horizontal="right" vertical="center" wrapText="1"/>
    </xf>
    <xf numFmtId="0" fontId="4" fillId="3" borderId="0">
      <alignment vertical="center"/>
    </xf>
    <xf numFmtId="0" fontId="4" fillId="3" borderId="1">
      <alignment horizontal="left" vertical="center"/>
    </xf>
    <xf numFmtId="3" fontId="4" fillId="3" borderId="1">
      <alignment horizontal="left" vertical="center"/>
    </xf>
    <xf numFmtId="0" fontId="4" fillId="3" borderId="0">
      <alignment vertical="center" wrapText="1"/>
    </xf>
    <xf numFmtId="0" fontId="4" fillId="3" borderId="1">
      <alignment vertical="center"/>
    </xf>
    <xf numFmtId="3" fontId="4" fillId="3" borderId="1">
      <alignment vertical="center"/>
    </xf>
    <xf numFmtId="0" fontId="4" fillId="6" borderId="0">
      <alignment vertical="center" wrapText="1"/>
    </xf>
    <xf numFmtId="180" fontId="4" fillId="3" borderId="1">
      <alignment horizontal="right" vertical="center"/>
    </xf>
    <xf numFmtId="0" fontId="4" fillId="3" borderId="5">
      <alignment horizontal="center" vertical="center" wrapText="1"/>
    </xf>
    <xf numFmtId="0" fontId="6" fillId="3" borderId="0">
      <alignment horizontal="center" vertical="center" wrapText="1"/>
    </xf>
    <xf numFmtId="2" fontId="9" fillId="3" borderId="1">
      <alignment vertical="center"/>
    </xf>
    <xf numFmtId="0" fontId="5" fillId="3" borderId="0">
      <alignment vertical="center"/>
    </xf>
    <xf numFmtId="0" fontId="10" fillId="3" borderId="1">
      <alignment vertical="center"/>
    </xf>
    <xf numFmtId="0" fontId="9" fillId="3" borderId="1">
      <alignment vertical="top"/>
    </xf>
    <xf numFmtId="0" fontId="10" fillId="3" borderId="5">
      <alignment horizontal="center" vertical="center"/>
    </xf>
    <xf numFmtId="0" fontId="10" fillId="3" borderId="7">
      <alignment horizontal="center" vertical="center" wrapText="1"/>
    </xf>
    <xf numFmtId="0" fontId="14" fillId="0" borderId="0"/>
    <xf numFmtId="2" fontId="4" fillId="4" borderId="1">
      <alignment horizontal="right" vertical="center"/>
      <protection locked="0"/>
    </xf>
    <xf numFmtId="2" fontId="4" fillId="7" borderId="1">
      <alignment horizontal="right" vertical="center" wrapText="1"/>
    </xf>
    <xf numFmtId="0" fontId="14" fillId="0" borderId="0"/>
    <xf numFmtId="0" fontId="14" fillId="0" borderId="0"/>
    <xf numFmtId="0" fontId="5" fillId="3" borderId="0"/>
    <xf numFmtId="0" fontId="4" fillId="3" borderId="0"/>
    <xf numFmtId="0" fontId="2" fillId="3" borderId="1">
      <alignment horizontal="left" vertical="center"/>
    </xf>
    <xf numFmtId="2" fontId="4" fillId="3" borderId="1">
      <alignment horizontal="right" vertical="center"/>
    </xf>
    <xf numFmtId="0" fontId="4" fillId="3" borderId="0"/>
    <xf numFmtId="0" fontId="9" fillId="3" borderId="0"/>
    <xf numFmtId="180" fontId="2" fillId="11" borderId="1">
      <alignment horizontal="right" vertical="center" wrapText="1"/>
      <protection locked="0"/>
    </xf>
    <xf numFmtId="0" fontId="9" fillId="3" borderId="1"/>
    <xf numFmtId="49" fontId="8" fillId="3" borderId="1">
      <alignment horizontal="left" vertical="center" indent="1"/>
    </xf>
    <xf numFmtId="0" fontId="7" fillId="3" borderId="1">
      <alignment horizontal="center" vertical="center" wrapText="1"/>
    </xf>
    <xf numFmtId="0" fontId="2" fillId="6" borderId="3">
      <alignment horizontal="left" vertical="center"/>
    </xf>
    <xf numFmtId="0" fontId="2" fillId="3" borderId="1">
      <alignment vertical="center"/>
    </xf>
    <xf numFmtId="180" fontId="4" fillId="3" borderId="1">
      <alignment horizontal="right" vertical="center"/>
    </xf>
    <xf numFmtId="10" fontId="4" fillId="8" borderId="1">
      <alignment horizontal="right" vertical="center"/>
    </xf>
    <xf numFmtId="0" fontId="2" fillId="3" borderId="1">
      <alignment horizontal="center" vertical="center" wrapText="1"/>
    </xf>
    <xf numFmtId="0" fontId="9" fillId="3" borderId="0"/>
    <xf numFmtId="0" fontId="4" fillId="3" borderId="1"/>
    <xf numFmtId="180" fontId="2" fillId="3" borderId="1">
      <alignment horizontal="right" vertical="center"/>
    </xf>
    <xf numFmtId="0" fontId="9" fillId="3" borderId="1"/>
    <xf numFmtId="2" fontId="4" fillId="7" borderId="1">
      <alignment horizontal="right" vertical="center" wrapText="1"/>
    </xf>
    <xf numFmtId="10" fontId="2" fillId="8" borderId="1">
      <alignment horizontal="right" vertical="center"/>
    </xf>
    <xf numFmtId="2" fontId="4" fillId="10" borderId="1">
      <alignment horizontal="right" vertical="center" wrapText="1"/>
    </xf>
    <xf numFmtId="2" fontId="4" fillId="12" borderId="1">
      <alignment horizontal="right" vertical="center" wrapText="1"/>
      <protection locked="0"/>
    </xf>
    <xf numFmtId="2" fontId="4" fillId="10" borderId="1">
      <alignment horizontal="right" vertical="center" wrapText="1"/>
    </xf>
    <xf numFmtId="0" fontId="4" fillId="3" borderId="0"/>
    <xf numFmtId="2" fontId="4" fillId="11" borderId="1">
      <alignment horizontal="right" vertical="center" wrapText="1"/>
      <protection locked="0"/>
    </xf>
    <xf numFmtId="0" fontId="2" fillId="3" borderId="1">
      <alignment vertical="center"/>
    </xf>
    <xf numFmtId="0" fontId="4" fillId="3" borderId="0">
      <alignment horizontal="right" vertical="center"/>
    </xf>
    <xf numFmtId="0" fontId="2" fillId="3" borderId="2">
      <alignment vertical="center"/>
    </xf>
    <xf numFmtId="0" fontId="6" fillId="3" borderId="0">
      <alignment horizontal="center" vertical="center"/>
    </xf>
    <xf numFmtId="0" fontId="7" fillId="3" borderId="1">
      <alignment horizontal="center" vertical="center" wrapText="1"/>
    </xf>
    <xf numFmtId="2" fontId="4" fillId="7" borderId="1">
      <alignment horizontal="right" vertical="center" wrapText="1"/>
    </xf>
    <xf numFmtId="0" fontId="7" fillId="3" borderId="1">
      <alignment horizontal="center" vertical="center"/>
    </xf>
    <xf numFmtId="10" fontId="4" fillId="8" borderId="1">
      <alignment horizontal="right" vertical="center"/>
    </xf>
    <xf numFmtId="0" fontId="4" fillId="8" borderId="6">
      <alignment horizontal="right" vertical="center"/>
    </xf>
    <xf numFmtId="0" fontId="5" fillId="3" borderId="0"/>
    <xf numFmtId="0" fontId="4" fillId="3" borderId="0"/>
    <xf numFmtId="0" fontId="14" fillId="0" borderId="0"/>
    <xf numFmtId="0" fontId="7" fillId="3" borderId="1">
      <alignment horizontal="center" vertical="center" wrapText="1"/>
    </xf>
    <xf numFmtId="0" fontId="2" fillId="3" borderId="1">
      <alignment horizontal="left" vertical="center"/>
    </xf>
    <xf numFmtId="0" fontId="7" fillId="3" borderId="1">
      <alignment vertical="center"/>
    </xf>
    <xf numFmtId="0" fontId="7" fillId="3" borderId="5">
      <alignment horizontal="center" vertical="center" wrapText="1"/>
    </xf>
    <xf numFmtId="0" fontId="9" fillId="3" borderId="0"/>
    <xf numFmtId="0" fontId="9" fillId="3" borderId="0"/>
    <xf numFmtId="2" fontId="9" fillId="3" borderId="0">
      <alignment horizontal="right"/>
    </xf>
    <xf numFmtId="2" fontId="4" fillId="4" borderId="1">
      <alignment horizontal="right" vertical="center"/>
      <protection locked="0"/>
    </xf>
    <xf numFmtId="0" fontId="2" fillId="3" borderId="1">
      <alignment vertical="center"/>
    </xf>
    <xf numFmtId="0" fontId="6" fillId="3" borderId="0">
      <alignment horizontal="center" vertical="center"/>
    </xf>
    <xf numFmtId="0" fontId="7" fillId="3" borderId="1">
      <alignment horizontal="center" vertical="center" wrapText="1"/>
    </xf>
    <xf numFmtId="0" fontId="7" fillId="3" borderId="4">
      <alignment horizontal="center" vertical="center" wrapText="1"/>
    </xf>
    <xf numFmtId="0" fontId="2" fillId="3" borderId="1">
      <alignment horizontal="left" vertical="center"/>
    </xf>
    <xf numFmtId="180" fontId="4" fillId="4" borderId="1">
      <alignment horizontal="right" vertical="center"/>
      <protection locked="0"/>
    </xf>
    <xf numFmtId="0" fontId="2" fillId="6" borderId="3">
      <alignment horizontal="left" vertical="center"/>
    </xf>
    <xf numFmtId="0" fontId="2" fillId="3" borderId="1">
      <alignment horizontal="center" vertical="center"/>
    </xf>
    <xf numFmtId="0" fontId="2" fillId="3" borderId="2">
      <alignment horizontal="left" vertical="center"/>
    </xf>
    <xf numFmtId="0" fontId="2" fillId="6" borderId="3">
      <alignment horizontal="center" vertical="center"/>
    </xf>
    <xf numFmtId="0" fontId="14" fillId="0" borderId="0">
      <alignment vertical="center"/>
    </xf>
    <xf numFmtId="0" fontId="14" fillId="0" borderId="0"/>
  </cellStyleXfs>
  <cellXfs count="538">
    <xf numFmtId="0" fontId="0" fillId="0" borderId="0" xfId="0" applyFont="1"/>
    <xf numFmtId="0" fontId="1" fillId="2" borderId="0" xfId="737" applyFont="1" applyFill="1"/>
    <xf numFmtId="0" fontId="2" fillId="2" borderId="0" xfId="737" applyFont="1" applyFill="1"/>
    <xf numFmtId="0" fontId="3" fillId="2" borderId="0" xfId="736" applyFont="1" applyFill="1" applyAlignment="1">
      <alignment horizontal="center" vertical="center"/>
    </xf>
    <xf numFmtId="0" fontId="2" fillId="2" borderId="0" xfId="737" applyFont="1" applyFill="1" applyAlignment="1">
      <alignment horizontal="right" vertical="center"/>
    </xf>
    <xf numFmtId="0" fontId="2" fillId="2" borderId="1" xfId="737" applyFont="1" applyFill="1" applyBorder="1" applyAlignment="1">
      <alignment horizontal="center" vertical="center"/>
    </xf>
    <xf numFmtId="0" fontId="2" fillId="2" borderId="1" xfId="737" applyFont="1" applyFill="1" applyBorder="1" applyAlignment="1">
      <alignment vertical="center"/>
    </xf>
    <xf numFmtId="0" fontId="2" fillId="2" borderId="1" xfId="737" applyFont="1" applyFill="1" applyBorder="1" applyAlignment="1">
      <alignment horizontal="left" vertical="center"/>
    </xf>
    <xf numFmtId="0" fontId="2" fillId="2" borderId="1" xfId="0" applyFont="1" applyFill="1" applyBorder="1" applyAlignment="1">
      <alignment horizontal="left" vertical="center"/>
    </xf>
    <xf numFmtId="0" fontId="2" fillId="3" borderId="1" xfId="730" applyFont="1" applyFill="1" applyBorder="1">
      <alignment horizontal="left" vertical="center"/>
    </xf>
    <xf numFmtId="0" fontId="2" fillId="3" borderId="1" xfId="733" applyFont="1" applyFill="1" applyBorder="1">
      <alignment horizontal="center" vertical="center"/>
    </xf>
    <xf numFmtId="183" fontId="4" fillId="4" borderId="1" xfId="402" applyNumberFormat="1" applyFont="1" applyFill="1" applyBorder="1">
      <alignment horizontal="right" vertical="center"/>
      <protection locked="0"/>
    </xf>
    <xf numFmtId="49" fontId="4" fillId="4" borderId="1" xfId="737" applyNumberFormat="1" applyFont="1" applyFill="1" applyBorder="1" applyAlignment="1">
      <alignment horizontal="center" vertical="center"/>
    </xf>
    <xf numFmtId="180" fontId="2" fillId="2" borderId="1" xfId="737" applyNumberFormat="1" applyFont="1" applyFill="1" applyBorder="1" applyAlignment="1">
      <alignment horizontal="right" vertical="center"/>
    </xf>
    <xf numFmtId="180" fontId="4" fillId="4" borderId="1" xfId="731" applyNumberFormat="1" applyFont="1" applyFill="1" applyBorder="1">
      <alignment horizontal="right" vertical="center"/>
      <protection locked="0"/>
    </xf>
    <xf numFmtId="49" fontId="2" fillId="5" borderId="1" xfId="737" applyNumberFormat="1" applyFont="1" applyFill="1" applyBorder="1" applyAlignment="1">
      <alignment horizontal="center" vertical="center"/>
    </xf>
    <xf numFmtId="49" fontId="2" fillId="5" borderId="1" xfId="737" applyNumberFormat="1" applyFont="1" applyFill="1" applyBorder="1" applyAlignment="1">
      <alignment horizontal="right" vertical="center"/>
    </xf>
    <xf numFmtId="0" fontId="2" fillId="3" borderId="2" xfId="734" applyFont="1" applyFill="1" applyBorder="1">
      <alignment horizontal="left" vertical="center"/>
    </xf>
    <xf numFmtId="0" fontId="2" fillId="3" borderId="2" xfId="401" applyFont="1" applyFill="1" applyBorder="1">
      <alignment horizontal="center" vertical="center"/>
    </xf>
    <xf numFmtId="0" fontId="2" fillId="6" borderId="3" xfId="732" applyFont="1" applyFill="1" applyBorder="1">
      <alignment horizontal="left" vertical="center"/>
    </xf>
    <xf numFmtId="0" fontId="2" fillId="6" borderId="3" xfId="735" applyFont="1" applyFill="1" applyBorder="1">
      <alignment horizontal="center" vertical="center"/>
    </xf>
    <xf numFmtId="0" fontId="2" fillId="6" borderId="3" xfId="395" applyFont="1" applyFill="1" applyBorder="1">
      <alignment horizontal="right" vertical="center"/>
    </xf>
    <xf numFmtId="0" fontId="5" fillId="3" borderId="0" xfId="715" applyFont="1" applyFill="1"/>
    <xf numFmtId="0" fontId="4" fillId="3" borderId="0" xfId="716" applyFont="1" applyFill="1"/>
    <xf numFmtId="0" fontId="6" fillId="3" borderId="0" xfId="727" applyFont="1" applyFill="1">
      <alignment horizontal="center" vertical="center"/>
    </xf>
    <xf numFmtId="0" fontId="4" fillId="3" borderId="0" xfId="461" applyFont="1" applyFill="1">
      <alignment horizontal="right" vertical="center"/>
    </xf>
    <xf numFmtId="0" fontId="7" fillId="3" borderId="2" xfId="460" applyFont="1" applyFill="1" applyBorder="1">
      <alignment horizontal="center" vertical="center" wrapText="1"/>
    </xf>
    <xf numFmtId="0" fontId="7" fillId="3" borderId="1" xfId="728" applyFont="1" applyFill="1" applyBorder="1">
      <alignment horizontal="center" vertical="center" wrapText="1"/>
    </xf>
    <xf numFmtId="0" fontId="7" fillId="3" borderId="1" xfId="720" applyFont="1" applyFill="1" applyBorder="1">
      <alignment vertical="center"/>
    </xf>
    <xf numFmtId="0" fontId="7" fillId="3" borderId="4" xfId="729" applyFont="1" applyFill="1" applyBorder="1">
      <alignment horizontal="center" vertical="center" wrapText="1"/>
    </xf>
    <xf numFmtId="0" fontId="7" fillId="3" borderId="1" xfId="718" applyFont="1" applyFill="1" applyBorder="1">
      <alignment horizontal="center" vertical="center" wrapText="1"/>
    </xf>
    <xf numFmtId="0" fontId="7" fillId="3" borderId="5" xfId="721" applyFont="1" applyFill="1" applyBorder="1">
      <alignment horizontal="center" vertical="center" wrapText="1"/>
    </xf>
    <xf numFmtId="0" fontId="7" fillId="3" borderId="1" xfId="712" applyFont="1" applyFill="1" applyBorder="1">
      <alignment horizontal="center" vertical="center"/>
    </xf>
    <xf numFmtId="0" fontId="2" fillId="3" borderId="1" xfId="719" applyFont="1" applyFill="1" applyBorder="1">
      <alignment horizontal="left" vertical="center"/>
    </xf>
    <xf numFmtId="0" fontId="2" fillId="3" borderId="1" xfId="68" applyFont="1" applyFill="1" applyBorder="1">
      <alignment horizontal="left" vertical="center"/>
    </xf>
    <xf numFmtId="2" fontId="2" fillId="3" borderId="1" xfId="717" applyNumberFormat="1" applyFont="1" applyFill="1" applyBorder="1" applyAlignment="1">
      <alignment horizontal="right" vertical="center"/>
    </xf>
    <xf numFmtId="2" fontId="2" fillId="7" borderId="1" xfId="717" applyNumberFormat="1" applyFont="1" applyFill="1" applyBorder="1" applyAlignment="1">
      <alignment horizontal="right" vertical="center" wrapText="1"/>
    </xf>
    <xf numFmtId="2" fontId="4" fillId="7" borderId="1" xfId="711" applyNumberFormat="1" applyFont="1" applyFill="1" applyBorder="1">
      <alignment horizontal="right" vertical="center" wrapText="1"/>
    </xf>
    <xf numFmtId="49" fontId="0" fillId="8" borderId="1" xfId="717" applyNumberFormat="1" applyFont="1" applyFill="1" applyBorder="1" applyAlignment="1">
      <alignment horizontal="left" vertical="center" indent="1"/>
    </xf>
    <xf numFmtId="0" fontId="8" fillId="3" borderId="1" xfId="0" applyFont="1" applyFill="1" applyBorder="1" applyAlignment="1">
      <alignment horizontal="left" vertical="center" indent="1"/>
    </xf>
    <xf numFmtId="2" fontId="2" fillId="4" borderId="1" xfId="717" applyNumberFormat="1" applyFont="1" applyFill="1" applyBorder="1" applyAlignment="1">
      <alignment horizontal="right" vertical="center"/>
    </xf>
    <xf numFmtId="2" fontId="4" fillId="8" borderId="1" xfId="717" applyNumberFormat="1" applyFont="1" applyFill="1" applyBorder="1" applyAlignment="1">
      <alignment horizontal="right" vertical="center"/>
    </xf>
    <xf numFmtId="49" fontId="0" fillId="8" borderId="1" xfId="0" applyNumberFormat="1" applyFont="1" applyFill="1" applyBorder="1" applyAlignment="1">
      <alignment horizontal="left" vertical="center" indent="1"/>
    </xf>
    <xf numFmtId="2" fontId="2" fillId="3" borderId="1" xfId="0" applyNumberFormat="1" applyFont="1" applyFill="1" applyBorder="1" applyAlignment="1">
      <alignment horizontal="right" vertical="center"/>
    </xf>
    <xf numFmtId="2" fontId="2" fillId="4" borderId="1" xfId="0" applyNumberFormat="1" applyFont="1" applyFill="1" applyBorder="1" applyAlignment="1">
      <alignment horizontal="right" vertical="center"/>
    </xf>
    <xf numFmtId="2" fontId="2" fillId="8" borderId="1" xfId="0" applyNumberFormat="1" applyFont="1" applyFill="1" applyBorder="1" applyAlignment="1">
      <alignment horizontal="right" vertical="center"/>
    </xf>
    <xf numFmtId="49" fontId="0" fillId="9" borderId="1" xfId="0" applyNumberFormat="1" applyFont="1" applyFill="1" applyBorder="1" applyAlignment="1">
      <alignment horizontal="left" vertical="center" indent="1"/>
    </xf>
    <xf numFmtId="2" fontId="2" fillId="9" borderId="1" xfId="0" applyNumberFormat="1" applyFont="1" applyFill="1" applyBorder="1" applyAlignment="1">
      <alignment horizontal="right" vertical="center"/>
    </xf>
    <xf numFmtId="0" fontId="9" fillId="3" borderId="0" xfId="722" applyFont="1" applyFill="1"/>
    <xf numFmtId="0" fontId="9" fillId="3" borderId="0" xfId="723" applyFont="1" applyFill="1"/>
    <xf numFmtId="2" fontId="9" fillId="3" borderId="0" xfId="0" applyNumberFormat="1" applyFont="1" applyFill="1" applyAlignment="1">
      <alignment horizontal="right"/>
    </xf>
    <xf numFmtId="2" fontId="9" fillId="3" borderId="6" xfId="0" applyNumberFormat="1" applyFont="1" applyFill="1" applyBorder="1" applyAlignment="1">
      <alignment horizontal="right"/>
    </xf>
    <xf numFmtId="2" fontId="9" fillId="3" borderId="0" xfId="724" applyNumberFormat="1" applyFont="1" applyFill="1">
      <alignment horizontal="right"/>
    </xf>
    <xf numFmtId="0" fontId="2" fillId="3" borderId="1" xfId="726" applyFont="1" applyFill="1" applyBorder="1">
      <alignment vertical="center"/>
    </xf>
    <xf numFmtId="2" fontId="2" fillId="2" borderId="1" xfId="717" applyNumberFormat="1" applyFont="1" applyFill="1" applyBorder="1" applyAlignment="1">
      <alignment horizontal="right" vertical="center"/>
    </xf>
    <xf numFmtId="2" fontId="2" fillId="5" borderId="1" xfId="717" applyNumberFormat="1" applyFont="1" applyFill="1" applyBorder="1" applyAlignment="1">
      <alignment horizontal="right" vertical="center"/>
    </xf>
    <xf numFmtId="2" fontId="4" fillId="4" borderId="1" xfId="725" applyNumberFormat="1" applyFont="1" applyFill="1" applyBorder="1">
      <alignment horizontal="right" vertical="center"/>
      <protection locked="0"/>
    </xf>
    <xf numFmtId="0" fontId="2" fillId="3" borderId="1" xfId="0" applyFont="1" applyFill="1" applyBorder="1" applyAlignment="1">
      <alignment vertical="center"/>
    </xf>
    <xf numFmtId="0" fontId="2" fillId="3" borderId="1" xfId="717" applyFont="1" applyFill="1" applyBorder="1" applyAlignment="1">
      <alignment vertical="center"/>
    </xf>
    <xf numFmtId="10" fontId="4" fillId="8" borderId="1" xfId="69" applyNumberFormat="1" applyFont="1" applyFill="1" applyBorder="1">
      <alignment horizontal="right" vertical="center"/>
    </xf>
    <xf numFmtId="10" fontId="4" fillId="8" borderId="1" xfId="713" applyNumberFormat="1" applyFont="1" applyFill="1" applyBorder="1">
      <alignment horizontal="right" vertical="center"/>
    </xf>
    <xf numFmtId="10" fontId="2" fillId="8" borderId="1" xfId="0" applyNumberFormat="1" applyFont="1" applyFill="1" applyBorder="1" applyAlignment="1">
      <alignment horizontal="right" vertical="center"/>
    </xf>
    <xf numFmtId="0" fontId="4" fillId="8" borderId="6" xfId="714" applyFont="1" applyFill="1" applyBorder="1">
      <alignment horizontal="right" vertical="center"/>
    </xf>
    <xf numFmtId="10" fontId="2" fillId="8" borderId="1" xfId="717" applyNumberFormat="1" applyFont="1" applyFill="1" applyBorder="1" applyAlignment="1">
      <alignment horizontal="right" vertical="center"/>
    </xf>
    <xf numFmtId="0" fontId="5" fillId="3" borderId="0" xfId="680" applyFont="1" applyFill="1"/>
    <xf numFmtId="0" fontId="4" fillId="3" borderId="0" xfId="681" applyFont="1" applyFill="1"/>
    <xf numFmtId="0" fontId="6" fillId="3" borderId="0" xfId="709" applyFont="1" applyFill="1">
      <alignment horizontal="center" vertical="center"/>
    </xf>
    <xf numFmtId="0" fontId="4" fillId="3" borderId="0" xfId="707" applyFont="1" applyFill="1">
      <alignment horizontal="right" vertical="center"/>
    </xf>
    <xf numFmtId="0" fontId="7" fillId="3" borderId="1" xfId="710" applyFont="1" applyFill="1" applyBorder="1">
      <alignment horizontal="center" vertical="center" wrapText="1"/>
    </xf>
    <xf numFmtId="0" fontId="7" fillId="3" borderId="1" xfId="74" applyFont="1" applyFill="1" applyBorder="1">
      <alignment vertical="center"/>
    </xf>
    <xf numFmtId="0" fontId="7" fillId="3" borderId="1" xfId="689" applyFont="1" applyFill="1" applyBorder="1">
      <alignment horizontal="center" vertical="center" wrapText="1"/>
    </xf>
    <xf numFmtId="0" fontId="2" fillId="3" borderId="1" xfId="691" applyFont="1" applyFill="1" applyBorder="1">
      <alignment vertical="center"/>
    </xf>
    <xf numFmtId="0" fontId="2" fillId="3" borderId="1" xfId="571" applyFont="1" applyFill="1" applyBorder="1">
      <alignment horizontal="center" vertical="center"/>
    </xf>
    <xf numFmtId="0" fontId="2" fillId="3" borderId="1" xfId="694" applyFont="1" applyFill="1" applyBorder="1">
      <alignment horizontal="center" vertical="center" wrapText="1"/>
    </xf>
    <xf numFmtId="0" fontId="2" fillId="3" borderId="1" xfId="682" applyFont="1" applyFill="1" applyBorder="1">
      <alignment horizontal="left" vertical="center"/>
    </xf>
    <xf numFmtId="180" fontId="4" fillId="3" borderId="1" xfId="692" applyNumberFormat="1" applyFont="1" applyFill="1" applyBorder="1">
      <alignment horizontal="right" vertical="center"/>
    </xf>
    <xf numFmtId="2" fontId="2" fillId="10" borderId="1" xfId="679" applyNumberFormat="1" applyFont="1" applyFill="1" applyBorder="1" applyAlignment="1">
      <alignment horizontal="right" vertical="center" wrapText="1"/>
    </xf>
    <xf numFmtId="2" fontId="2" fillId="3" borderId="1" xfId="679" applyNumberFormat="1" applyFont="1" applyFill="1" applyBorder="1" applyAlignment="1">
      <alignment horizontal="right" vertical="center"/>
    </xf>
    <xf numFmtId="49" fontId="8" fillId="3" borderId="1" xfId="688" applyNumberFormat="1" applyFont="1" applyFill="1" applyBorder="1">
      <alignment horizontal="left" vertical="center" indent="1"/>
    </xf>
    <xf numFmtId="180" fontId="2" fillId="3" borderId="1" xfId="697" applyNumberFormat="1" applyFont="1" applyFill="1" applyBorder="1">
      <alignment horizontal="right" vertical="center"/>
    </xf>
    <xf numFmtId="180" fontId="2" fillId="11" borderId="1" xfId="686" applyNumberFormat="1" applyFont="1" applyFill="1" applyBorder="1">
      <alignment horizontal="right" vertical="center" wrapText="1"/>
      <protection locked="0"/>
    </xf>
    <xf numFmtId="0" fontId="9" fillId="3" borderId="1" xfId="687" applyFont="1" applyFill="1" applyBorder="1"/>
    <xf numFmtId="0" fontId="9" fillId="3" borderId="1" xfId="698" applyFont="1" applyFill="1" applyBorder="1"/>
    <xf numFmtId="0" fontId="4" fillId="3" borderId="1" xfId="696" applyFont="1" applyFill="1" applyBorder="1"/>
    <xf numFmtId="0" fontId="9" fillId="3" borderId="0" xfId="685" applyFont="1" applyFill="1"/>
    <xf numFmtId="0" fontId="9" fillId="3" borderId="0" xfId="695" applyFont="1" applyFill="1"/>
    <xf numFmtId="2" fontId="4" fillId="3" borderId="1" xfId="683" applyNumberFormat="1" applyFont="1" applyFill="1" applyBorder="1">
      <alignment horizontal="right" vertical="center"/>
    </xf>
    <xf numFmtId="2" fontId="4" fillId="10" borderId="1" xfId="703" applyNumberFormat="1" applyFont="1" applyFill="1" applyBorder="1">
      <alignment horizontal="right" vertical="center" wrapText="1"/>
    </xf>
    <xf numFmtId="2" fontId="4" fillId="10" borderId="1" xfId="701" applyNumberFormat="1" applyFont="1" applyFill="1" applyBorder="1">
      <alignment horizontal="right" vertical="center" wrapText="1"/>
    </xf>
    <xf numFmtId="0" fontId="4" fillId="3" borderId="0" xfId="684" applyFont="1" applyFill="1"/>
    <xf numFmtId="0" fontId="4" fillId="3" borderId="0" xfId="704" applyFont="1" applyFill="1"/>
    <xf numFmtId="2" fontId="4" fillId="12" borderId="1" xfId="702" applyNumberFormat="1" applyFont="1" applyFill="1" applyBorder="1">
      <alignment horizontal="right" vertical="center" wrapText="1"/>
      <protection locked="0"/>
    </xf>
    <xf numFmtId="0" fontId="2" fillId="3" borderId="1" xfId="706" applyFont="1" applyFill="1" applyBorder="1">
      <alignment vertical="center"/>
    </xf>
    <xf numFmtId="2" fontId="4" fillId="7" borderId="1" xfId="699" applyNumberFormat="1" applyFont="1" applyFill="1" applyBorder="1">
      <alignment horizontal="right" vertical="center" wrapText="1"/>
    </xf>
    <xf numFmtId="2" fontId="4" fillId="7" borderId="1" xfId="75" applyNumberFormat="1" applyFont="1" applyFill="1" applyBorder="1">
      <alignment horizontal="right" vertical="center" wrapText="1"/>
    </xf>
    <xf numFmtId="2" fontId="2" fillId="2" borderId="1" xfId="679" applyNumberFormat="1" applyFont="1" applyFill="1" applyBorder="1" applyAlignment="1">
      <alignment horizontal="right" vertical="center"/>
    </xf>
    <xf numFmtId="2" fontId="4" fillId="11" borderId="1" xfId="705" applyNumberFormat="1" applyFont="1" applyFill="1" applyBorder="1">
      <alignment horizontal="right" vertical="center" wrapText="1"/>
      <protection locked="0"/>
    </xf>
    <xf numFmtId="0" fontId="2" fillId="3" borderId="1" xfId="679" applyFont="1" applyFill="1" applyBorder="1" applyAlignment="1">
      <alignment vertical="center"/>
    </xf>
    <xf numFmtId="2" fontId="2" fillId="11" borderId="1" xfId="679" applyNumberFormat="1" applyFont="1" applyFill="1" applyBorder="1" applyAlignment="1">
      <alignment horizontal="right" vertical="center" wrapText="1"/>
    </xf>
    <xf numFmtId="0" fontId="2" fillId="3" borderId="2" xfId="708" applyFont="1" applyFill="1" applyBorder="1">
      <alignment vertical="center"/>
    </xf>
    <xf numFmtId="0" fontId="2" fillId="6" borderId="3" xfId="690" applyFont="1" applyFill="1" applyBorder="1">
      <alignment horizontal="left" vertical="center"/>
    </xf>
    <xf numFmtId="10" fontId="4" fillId="8" borderId="1" xfId="693" applyNumberFormat="1" applyFont="1" applyFill="1" applyBorder="1">
      <alignment horizontal="right" vertical="center"/>
    </xf>
    <xf numFmtId="10" fontId="4" fillId="8" borderId="1" xfId="85" applyNumberFormat="1" applyFont="1" applyFill="1" applyBorder="1">
      <alignment horizontal="right" vertical="center"/>
    </xf>
    <xf numFmtId="10" fontId="2" fillId="8" borderId="1" xfId="700" applyNumberFormat="1" applyFont="1" applyFill="1" applyBorder="1">
      <alignment horizontal="right" vertical="center"/>
    </xf>
    <xf numFmtId="10" fontId="2" fillId="8" borderId="1" xfId="679" applyNumberFormat="1" applyFont="1" applyFill="1" applyBorder="1" applyAlignment="1">
      <alignment horizontal="right" vertical="center"/>
    </xf>
    <xf numFmtId="0" fontId="1" fillId="3" borderId="0" xfId="678" applyFont="1" applyFill="1"/>
    <xf numFmtId="0" fontId="2" fillId="3" borderId="0" xfId="678" applyFont="1" applyFill="1"/>
    <xf numFmtId="0" fontId="3" fillId="3" borderId="0" xfId="678" applyFont="1" applyFill="1" applyAlignment="1">
      <alignment horizontal="center" vertical="center"/>
    </xf>
    <xf numFmtId="0" fontId="2" fillId="3" borderId="0" xfId="678" applyFont="1" applyFill="1" applyAlignment="1">
      <alignment horizontal="right" vertical="center"/>
    </xf>
    <xf numFmtId="0" fontId="2" fillId="3" borderId="1" xfId="678" applyFont="1" applyFill="1" applyBorder="1" applyAlignment="1">
      <alignment horizontal="center" vertical="center"/>
    </xf>
    <xf numFmtId="0" fontId="2" fillId="3" borderId="1" xfId="678" applyFont="1" applyFill="1" applyBorder="1" applyAlignment="1">
      <alignment vertical="center"/>
    </xf>
    <xf numFmtId="0" fontId="2" fillId="3" borderId="1" xfId="678" applyFont="1" applyFill="1" applyBorder="1" applyAlignment="1">
      <alignment vertical="center" wrapText="1"/>
    </xf>
    <xf numFmtId="0" fontId="2" fillId="3" borderId="1" xfId="678" applyFont="1" applyFill="1" applyBorder="1" applyAlignment="1">
      <alignment horizontal="center" vertical="center" wrapText="1"/>
    </xf>
    <xf numFmtId="0" fontId="2" fillId="3" borderId="1" xfId="678" applyFont="1" applyFill="1" applyBorder="1" applyAlignment="1">
      <alignment horizontal="left" vertical="center"/>
    </xf>
    <xf numFmtId="2" fontId="2" fillId="3" borderId="1" xfId="678" applyNumberFormat="1" applyFont="1" applyFill="1" applyBorder="1" applyAlignment="1">
      <alignment horizontal="right" vertical="center"/>
    </xf>
    <xf numFmtId="2" fontId="2" fillId="11" borderId="1" xfId="678" applyNumberFormat="1" applyFont="1" applyFill="1" applyBorder="1" applyAlignment="1">
      <alignment horizontal="right" vertical="center" wrapText="1"/>
    </xf>
    <xf numFmtId="180" fontId="2" fillId="3" borderId="1" xfId="678" applyNumberFormat="1" applyFont="1" applyFill="1" applyBorder="1" applyAlignment="1">
      <alignment horizontal="right" vertical="center"/>
    </xf>
    <xf numFmtId="2" fontId="2" fillId="7" borderId="1" xfId="678" applyNumberFormat="1" applyFont="1" applyFill="1" applyBorder="1" applyAlignment="1">
      <alignment horizontal="right" vertical="center" wrapText="1"/>
    </xf>
    <xf numFmtId="2" fontId="2" fillId="2" borderId="1" xfId="678" applyNumberFormat="1" applyFont="1" applyFill="1" applyBorder="1" applyAlignment="1">
      <alignment horizontal="right" vertical="center"/>
    </xf>
    <xf numFmtId="180" fontId="2" fillId="4" borderId="1" xfId="678" applyNumberFormat="1" applyFont="1" applyFill="1" applyBorder="1" applyAlignment="1">
      <alignment horizontal="right" vertical="center"/>
    </xf>
    <xf numFmtId="180" fontId="2" fillId="13" borderId="1" xfId="678" applyNumberFormat="1" applyFont="1" applyFill="1" applyBorder="1" applyAlignment="1">
      <alignment horizontal="right" vertical="center"/>
    </xf>
    <xf numFmtId="0" fontId="2" fillId="8" borderId="1" xfId="678" applyFont="1" applyFill="1" applyBorder="1" applyAlignment="1">
      <alignment horizontal="left" vertical="center"/>
    </xf>
    <xf numFmtId="0" fontId="2" fillId="8" borderId="1" xfId="678" applyFont="1" applyFill="1" applyBorder="1" applyAlignment="1">
      <alignment horizontal="center" vertical="center"/>
    </xf>
    <xf numFmtId="0" fontId="2" fillId="8" borderId="1" xfId="678" applyFont="1" applyFill="1" applyBorder="1" applyAlignment="1">
      <alignment horizontal="right" vertical="center"/>
    </xf>
    <xf numFmtId="180" fontId="2" fillId="7" borderId="1" xfId="678" applyNumberFormat="1" applyFont="1" applyFill="1" applyBorder="1" applyAlignment="1">
      <alignment horizontal="right" vertical="center" wrapText="1"/>
    </xf>
    <xf numFmtId="180" fontId="2" fillId="2" borderId="1" xfId="678" applyNumberFormat="1" applyFont="1" applyFill="1" applyBorder="1" applyAlignment="1">
      <alignment horizontal="right" vertical="center"/>
    </xf>
    <xf numFmtId="0" fontId="5" fillId="3" borderId="0" xfId="670" applyFont="1" applyFill="1">
      <alignment vertical="center"/>
    </xf>
    <xf numFmtId="0" fontId="4" fillId="3" borderId="0" xfId="662" applyFont="1" applyFill="1">
      <alignment vertical="center" wrapText="1"/>
    </xf>
    <xf numFmtId="0" fontId="6" fillId="3" borderId="0" xfId="574" applyFont="1" applyFill="1">
      <alignment horizontal="center" vertical="center"/>
    </xf>
    <xf numFmtId="0" fontId="6" fillId="3" borderId="0" xfId="668" applyFont="1" applyFill="1">
      <alignment horizontal="center" vertical="center" wrapText="1"/>
    </xf>
    <xf numFmtId="0" fontId="4" fillId="3" borderId="0" xfId="659" applyFont="1" applyFill="1">
      <alignment vertical="center"/>
    </xf>
    <xf numFmtId="0" fontId="4" fillId="3" borderId="0" xfId="658" applyFont="1" applyFill="1">
      <alignment horizontal="right" vertical="center" wrapText="1"/>
    </xf>
    <xf numFmtId="0" fontId="10" fillId="3" borderId="2" xfId="656" applyFont="1" applyFill="1" applyBorder="1">
      <alignment horizontal="center" vertical="center"/>
    </xf>
    <xf numFmtId="0" fontId="10" fillId="3" borderId="2" xfId="90" applyFont="1" applyFill="1" applyBorder="1">
      <alignment horizontal="center" vertical="center" wrapText="1"/>
    </xf>
    <xf numFmtId="0" fontId="10" fillId="3" borderId="7" xfId="674" applyFont="1" applyFill="1" applyBorder="1">
      <alignment horizontal="center" vertical="center" wrapText="1"/>
    </xf>
    <xf numFmtId="0" fontId="10" fillId="3" borderId="5" xfId="673" applyFont="1" applyFill="1" applyBorder="1">
      <alignment horizontal="center" vertical="center"/>
    </xf>
    <xf numFmtId="0" fontId="10" fillId="3" borderId="5" xfId="575" applyFont="1" applyFill="1" applyBorder="1">
      <alignment horizontal="center" vertical="center" wrapText="1"/>
    </xf>
    <xf numFmtId="0" fontId="4" fillId="3" borderId="5" xfId="667" applyFont="1" applyFill="1" applyBorder="1">
      <alignment horizontal="center" vertical="center" wrapText="1"/>
    </xf>
    <xf numFmtId="0" fontId="4" fillId="3" borderId="5" xfId="655" applyFont="1" applyFill="1" applyBorder="1">
      <alignment horizontal="center" vertical="center"/>
    </xf>
    <xf numFmtId="0" fontId="10" fillId="3" borderId="8" xfId="91" applyFont="1" applyFill="1" applyBorder="1">
      <alignment horizontal="center" vertical="center" wrapText="1"/>
    </xf>
    <xf numFmtId="3" fontId="4" fillId="3" borderId="1" xfId="664" applyNumberFormat="1" applyFont="1" applyFill="1" applyBorder="1">
      <alignment vertical="center"/>
    </xf>
    <xf numFmtId="2" fontId="4" fillId="3" borderId="1" xfId="429" applyNumberFormat="1" applyFont="1" applyFill="1" applyBorder="1">
      <alignment horizontal="right" vertical="center"/>
    </xf>
    <xf numFmtId="2" fontId="4" fillId="10" borderId="1" xfId="173" applyNumberFormat="1" applyFont="1" applyFill="1" applyBorder="1">
      <alignment horizontal="right" vertical="center"/>
    </xf>
    <xf numFmtId="3" fontId="4" fillId="3" borderId="1" xfId="661" applyNumberFormat="1" applyFont="1" applyFill="1" applyBorder="1">
      <alignment horizontal="left" vertical="center"/>
    </xf>
    <xf numFmtId="2" fontId="4" fillId="4" borderId="1" xfId="676" applyNumberFormat="1" applyFont="1" applyFill="1" applyBorder="1">
      <alignment horizontal="right" vertical="center"/>
      <protection locked="0"/>
    </xf>
    <xf numFmtId="0" fontId="4" fillId="3" borderId="1" xfId="660" applyFont="1" applyFill="1" applyBorder="1">
      <alignment horizontal="left" vertical="center"/>
    </xf>
    <xf numFmtId="0" fontId="4" fillId="3" borderId="1" xfId="657" applyFont="1" applyFill="1" applyBorder="1">
      <alignment vertical="center" wrapText="1"/>
    </xf>
    <xf numFmtId="2" fontId="2" fillId="4" borderId="1" xfId="675" applyNumberFormat="1" applyFont="1" applyFill="1" applyBorder="1" applyAlignment="1">
      <alignment horizontal="right" vertical="center"/>
    </xf>
    <xf numFmtId="0" fontId="9" fillId="3" borderId="1" xfId="672" applyFont="1" applyFill="1" applyBorder="1">
      <alignment vertical="top"/>
    </xf>
    <xf numFmtId="2" fontId="9" fillId="3" borderId="1" xfId="669" applyNumberFormat="1" applyFont="1" applyFill="1" applyBorder="1">
      <alignment vertical="center"/>
    </xf>
    <xf numFmtId="2" fontId="9" fillId="4" borderId="1" xfId="0" applyNumberFormat="1" applyFont="1" applyFill="1" applyBorder="1" applyAlignment="1">
      <alignment vertical="center"/>
    </xf>
    <xf numFmtId="2" fontId="2" fillId="12" borderId="1" xfId="675" applyNumberFormat="1" applyFont="1" applyFill="1" applyBorder="1" applyAlignment="1">
      <alignment horizontal="right" vertical="center"/>
    </xf>
    <xf numFmtId="0" fontId="4" fillId="3" borderId="1" xfId="663" applyFont="1" applyFill="1" applyBorder="1">
      <alignment vertical="center"/>
    </xf>
    <xf numFmtId="180" fontId="4" fillId="3" borderId="1" xfId="666" applyNumberFormat="1" applyFont="1" applyFill="1" applyBorder="1">
      <alignment horizontal="right" vertical="center"/>
    </xf>
    <xf numFmtId="0" fontId="10" fillId="3" borderId="1" xfId="671" applyFont="1" applyFill="1" applyBorder="1">
      <alignment vertical="center"/>
    </xf>
    <xf numFmtId="2" fontId="4" fillId="7" borderId="1" xfId="677" applyNumberFormat="1" applyFont="1" applyFill="1" applyBorder="1">
      <alignment horizontal="right" vertical="center" wrapText="1"/>
    </xf>
    <xf numFmtId="0" fontId="4" fillId="6" borderId="0" xfId="665" applyFont="1" applyFill="1">
      <alignment vertical="center" wrapText="1"/>
    </xf>
    <xf numFmtId="0" fontId="5" fillId="14" borderId="0" xfId="545" applyFont="1" applyFill="1">
      <alignment vertical="center"/>
    </xf>
    <xf numFmtId="0" fontId="5" fillId="14" borderId="0" xfId="629" applyFont="1" applyFill="1"/>
    <xf numFmtId="0" fontId="4" fillId="14" borderId="0" xfId="620" applyFont="1" applyFill="1">
      <alignment vertical="center"/>
    </xf>
    <xf numFmtId="0" fontId="6" fillId="14" borderId="0" xfId="651" applyFont="1" applyFill="1">
      <alignment horizontal="center" vertical="center"/>
    </xf>
    <xf numFmtId="0" fontId="10" fillId="14" borderId="1" xfId="643" applyFont="1" applyFill="1" applyBorder="1">
      <alignment horizontal="center" vertical="center"/>
    </xf>
    <xf numFmtId="0" fontId="7" fillId="14" borderId="1" xfId="642" applyFont="1" applyFill="1" applyBorder="1">
      <alignment horizontal="center" vertical="center" wrapText="1"/>
    </xf>
    <xf numFmtId="0" fontId="7" fillId="14" borderId="1" xfId="645" applyFont="1" applyFill="1" applyBorder="1">
      <alignment horizontal="center" vertical="center"/>
    </xf>
    <xf numFmtId="0" fontId="10" fillId="14" borderId="1" xfId="644" applyFont="1" applyFill="1" applyBorder="1">
      <alignment horizontal="center" vertical="center" wrapText="1"/>
    </xf>
    <xf numFmtId="0" fontId="10" fillId="14" borderId="1" xfId="633" applyFont="1" applyFill="1" applyBorder="1">
      <alignment horizontal="center" vertical="center" wrapText="1"/>
    </xf>
    <xf numFmtId="0" fontId="11" fillId="14" borderId="1" xfId="622" applyFont="1" applyFill="1" applyBorder="1">
      <alignment horizontal="center" vertical="center" wrapText="1"/>
    </xf>
    <xf numFmtId="3" fontId="4" fillId="14" borderId="1" xfId="546" applyNumberFormat="1" applyFont="1" applyFill="1" applyBorder="1">
      <alignment vertical="center"/>
    </xf>
    <xf numFmtId="180" fontId="4" fillId="15" borderId="1" xfId="630" applyNumberFormat="1" applyFont="1" applyFill="1" applyBorder="1">
      <alignment horizontal="right" vertical="center" wrapText="1"/>
      <protection locked="0"/>
    </xf>
    <xf numFmtId="10" fontId="4" fillId="8" borderId="1" xfId="621" applyNumberFormat="1" applyFont="1" applyFill="1" applyBorder="1">
      <alignment horizontal="right" vertical="center"/>
    </xf>
    <xf numFmtId="180" fontId="4" fillId="16" borderId="1" xfId="639" applyNumberFormat="1" applyFont="1" applyFill="1" applyBorder="1">
      <alignment horizontal="right" vertical="center"/>
    </xf>
    <xf numFmtId="3" fontId="4" fillId="14" borderId="1" xfId="647" applyNumberFormat="1" applyFont="1" applyFill="1" applyBorder="1">
      <alignment horizontal="left" vertical="center"/>
    </xf>
    <xf numFmtId="180" fontId="4" fillId="10" borderId="1" xfId="637" applyNumberFormat="1" applyFont="1" applyFill="1" applyBorder="1">
      <alignment horizontal="right" vertical="center" wrapText="1"/>
    </xf>
    <xf numFmtId="180" fontId="4" fillId="17" borderId="1" xfId="626" applyNumberFormat="1" applyFont="1" applyFill="1" applyBorder="1">
      <alignment horizontal="right" vertical="center"/>
      <protection locked="0"/>
    </xf>
    <xf numFmtId="0" fontId="4" fillId="14" borderId="1" xfId="627" applyFont="1" applyFill="1" applyBorder="1">
      <alignment vertical="center"/>
    </xf>
    <xf numFmtId="180" fontId="4" fillId="11" borderId="1" xfId="638" applyNumberFormat="1" applyFont="1" applyFill="1" applyBorder="1">
      <alignment horizontal="right" vertical="center" wrapText="1"/>
      <protection locked="0"/>
    </xf>
    <xf numFmtId="0" fontId="4" fillId="14" borderId="1" xfId="646" applyFont="1" applyFill="1" applyBorder="1">
      <alignment vertical="center" wrapText="1"/>
    </xf>
    <xf numFmtId="0" fontId="4" fillId="14" borderId="1" xfId="636" applyFont="1" applyFill="1" applyBorder="1">
      <alignment horizontal="left" vertical="center"/>
    </xf>
    <xf numFmtId="1" fontId="4" fillId="14" borderId="1" xfId="625" applyNumberFormat="1" applyFont="1" applyFill="1" applyBorder="1">
      <alignment vertical="center"/>
    </xf>
    <xf numFmtId="0" fontId="4" fillId="14" borderId="1" xfId="628" applyFont="1" applyFill="1" applyBorder="1">
      <alignment vertical="center"/>
    </xf>
    <xf numFmtId="1" fontId="4" fillId="14" borderId="1" xfId="632" applyNumberFormat="1" applyFont="1" applyFill="1" applyBorder="1">
      <alignment horizontal="right" vertical="center"/>
    </xf>
    <xf numFmtId="0" fontId="4" fillId="14" borderId="1" xfId="619" applyFont="1" applyFill="1" applyBorder="1">
      <alignment horizontal="left" vertical="center" indent="3"/>
    </xf>
    <xf numFmtId="0" fontId="9" fillId="3" borderId="0" xfId="641" applyFont="1" applyFill="1">
      <alignment vertical="top"/>
    </xf>
    <xf numFmtId="0" fontId="9" fillId="3" borderId="0" xfId="519" applyFont="1" applyFill="1">
      <alignment vertical="top"/>
    </xf>
    <xf numFmtId="0" fontId="9" fillId="3" borderId="0" xfId="458" applyFont="1" applyFill="1">
      <alignment vertical="top"/>
    </xf>
    <xf numFmtId="0" fontId="4" fillId="14" borderId="0" xfId="616" applyFont="1" applyFill="1">
      <alignment horizontal="right" vertical="center"/>
    </xf>
    <xf numFmtId="0" fontId="12" fillId="3" borderId="1" xfId="654" applyFont="1" applyFill="1" applyBorder="1">
      <alignment vertical="top"/>
    </xf>
    <xf numFmtId="0" fontId="7" fillId="14" borderId="1" xfId="617" applyFont="1" applyFill="1" applyBorder="1">
      <alignment horizontal="center" vertical="center" wrapText="1"/>
    </xf>
    <xf numFmtId="0" fontId="13" fillId="8" borderId="1" xfId="640" applyFont="1" applyFill="1" applyBorder="1">
      <alignment horizontal="center" vertical="center"/>
    </xf>
    <xf numFmtId="0" fontId="13" fillId="14" borderId="1" xfId="652" applyFont="1" applyFill="1" applyBorder="1">
      <alignment horizontal="center" vertical="center" wrapText="1"/>
    </xf>
    <xf numFmtId="10" fontId="4" fillId="14" borderId="1" xfId="520" applyNumberFormat="1" applyFont="1" applyFill="1" applyBorder="1">
      <alignment horizontal="right" vertical="center"/>
    </xf>
    <xf numFmtId="180" fontId="2" fillId="18" borderId="1" xfId="92" applyNumberFormat="1" applyFont="1" applyFill="1" applyBorder="1">
      <alignment horizontal="right" vertical="center"/>
      <protection locked="0"/>
    </xf>
    <xf numFmtId="0" fontId="9" fillId="8" borderId="1" xfId="634" applyFont="1" applyFill="1" applyBorder="1">
      <alignment vertical="top"/>
    </xf>
    <xf numFmtId="0" fontId="9" fillId="3" borderId="1" xfId="328" applyFont="1" applyFill="1" applyBorder="1">
      <alignment vertical="top"/>
    </xf>
    <xf numFmtId="180" fontId="4" fillId="15" borderId="1" xfId="111" applyNumberFormat="1" applyFont="1" applyFill="1" applyBorder="1">
      <alignment horizontal="right" vertical="center"/>
      <protection locked="0"/>
    </xf>
    <xf numFmtId="180" fontId="2" fillId="18" borderId="1" xfId="623" applyNumberFormat="1" applyFont="1" applyFill="1" applyBorder="1">
      <alignment horizontal="right" vertical="center"/>
      <protection locked="0"/>
    </xf>
    <xf numFmtId="0" fontId="4" fillId="14" borderId="1" xfId="631" applyFont="1" applyFill="1" applyBorder="1">
      <alignment horizontal="left" vertical="center"/>
    </xf>
    <xf numFmtId="180" fontId="2" fillId="16" borderId="1" xfId="649" applyNumberFormat="1" applyFont="1" applyFill="1" applyBorder="1">
      <alignment horizontal="right" vertical="center"/>
    </xf>
    <xf numFmtId="0" fontId="10" fillId="14" borderId="1" xfId="618" applyFont="1" applyFill="1" applyBorder="1">
      <alignment vertical="center"/>
    </xf>
    <xf numFmtId="180" fontId="4" fillId="7" borderId="1" xfId="615" applyNumberFormat="1" applyFont="1" applyFill="1" applyBorder="1">
      <alignment horizontal="right" vertical="center" wrapText="1"/>
    </xf>
    <xf numFmtId="180" fontId="2" fillId="7" borderId="1" xfId="648" applyNumberFormat="1" applyFont="1" applyFill="1" applyBorder="1" applyAlignment="1">
      <alignment horizontal="right" vertical="center" wrapText="1"/>
    </xf>
    <xf numFmtId="180" fontId="2" fillId="7" borderId="1" xfId="653" applyNumberFormat="1" applyFont="1" applyFill="1" applyBorder="1">
      <alignment horizontal="right" vertical="center" wrapText="1"/>
    </xf>
    <xf numFmtId="0" fontId="9" fillId="8" borderId="1" xfId="635" applyFont="1" applyFill="1" applyBorder="1">
      <alignment vertical="top"/>
    </xf>
    <xf numFmtId="0" fontId="9" fillId="8" borderId="1" xfId="624" applyFont="1" applyFill="1" applyBorder="1">
      <alignment vertical="top"/>
    </xf>
    <xf numFmtId="0" fontId="2" fillId="6" borderId="0" xfId="650" applyFont="1" applyFill="1">
      <alignment vertical="center"/>
    </xf>
    <xf numFmtId="0" fontId="5" fillId="3" borderId="0" xfId="592" applyFont="1" applyFill="1">
      <alignment vertical="center"/>
    </xf>
    <xf numFmtId="0" fontId="14" fillId="3" borderId="0" xfId="585" applyFont="1" applyFill="1">
      <alignment vertical="center"/>
    </xf>
    <xf numFmtId="0" fontId="14" fillId="3" borderId="0" xfId="587" applyFont="1" applyFill="1">
      <alignment vertical="center" wrapText="1"/>
    </xf>
    <xf numFmtId="0" fontId="6" fillId="3" borderId="0" xfId="597" applyFont="1" applyFill="1">
      <alignment horizontal="center" vertical="center"/>
    </xf>
    <xf numFmtId="0" fontId="15" fillId="3" borderId="0" xfId="589" applyFont="1" applyFill="1">
      <alignment horizontal="center" vertical="center"/>
    </xf>
    <xf numFmtId="0" fontId="15" fillId="3" borderId="0" xfId="591" applyFont="1" applyFill="1">
      <alignment vertical="center"/>
    </xf>
    <xf numFmtId="0" fontId="15" fillId="3" borderId="9" xfId="599" applyFont="1" applyFill="1" applyBorder="1">
      <alignment horizontal="right" vertical="center" wrapText="1"/>
    </xf>
    <xf numFmtId="49" fontId="13" fillId="3" borderId="10" xfId="614" applyNumberFormat="1" applyFont="1" applyFill="1" applyBorder="1">
      <alignment horizontal="center" vertical="center"/>
    </xf>
    <xf numFmtId="49" fontId="13" fillId="3" borderId="7" xfId="76" applyNumberFormat="1" applyFont="1" applyFill="1" applyBorder="1">
      <alignment horizontal="center" vertical="center"/>
    </xf>
    <xf numFmtId="49" fontId="13" fillId="3" borderId="2" xfId="607" applyNumberFormat="1" applyFont="1" applyFill="1" applyBorder="1">
      <alignment horizontal="center" vertical="center"/>
    </xf>
    <xf numFmtId="0" fontId="11" fillId="3" borderId="2" xfId="611" applyFont="1" applyFill="1" applyBorder="1">
      <alignment horizontal="center" vertical="center" wrapText="1"/>
    </xf>
    <xf numFmtId="0" fontId="11" fillId="3" borderId="11" xfId="601" applyFont="1" applyFill="1" applyBorder="1">
      <alignment horizontal="center" vertical="center"/>
    </xf>
    <xf numFmtId="0" fontId="11" fillId="3" borderId="12" xfId="603" applyFont="1" applyFill="1" applyBorder="1">
      <alignment horizontal="center" vertical="center"/>
    </xf>
    <xf numFmtId="0" fontId="11" fillId="3" borderId="13" xfId="604" applyFont="1" applyFill="1" applyBorder="1">
      <alignment horizontal="center" vertical="center"/>
    </xf>
    <xf numFmtId="49" fontId="13" fillId="3" borderId="14" xfId="70" applyNumberFormat="1" applyFont="1" applyFill="1" applyBorder="1">
      <alignment horizontal="center" vertical="center"/>
    </xf>
    <xf numFmtId="49" fontId="13" fillId="3" borderId="8" xfId="67" applyNumberFormat="1" applyFont="1" applyFill="1" applyBorder="1">
      <alignment horizontal="center" vertical="center"/>
    </xf>
    <xf numFmtId="49" fontId="13" fillId="3" borderId="5" xfId="609" applyNumberFormat="1" applyFont="1" applyFill="1" applyBorder="1">
      <alignment horizontal="center" vertical="center"/>
    </xf>
    <xf numFmtId="0" fontId="11" fillId="3" borderId="5" xfId="613" applyFont="1" applyFill="1" applyBorder="1">
      <alignment horizontal="center" vertical="center" wrapText="1"/>
    </xf>
    <xf numFmtId="0" fontId="11" fillId="3" borderId="1" xfId="593" applyFont="1" applyFill="1" applyBorder="1">
      <alignment horizontal="center" vertical="center"/>
    </xf>
    <xf numFmtId="0" fontId="11" fillId="3" borderId="1" xfId="594" applyFont="1" applyFill="1" applyBorder="1">
      <alignment horizontal="center" vertical="center" wrapText="1"/>
    </xf>
    <xf numFmtId="49" fontId="8" fillId="3" borderId="1" xfId="606" applyNumberFormat="1" applyFont="1" applyFill="1" applyBorder="1">
      <alignment horizontal="left" vertical="center"/>
    </xf>
    <xf numFmtId="0" fontId="8" fillId="3" borderId="1" xfId="608" applyFont="1" applyFill="1" applyBorder="1">
      <alignment horizontal="left" vertical="center"/>
    </xf>
    <xf numFmtId="180" fontId="4" fillId="4" borderId="1" xfId="596" applyNumberFormat="1" applyFont="1" applyFill="1" applyBorder="1">
      <alignment horizontal="right" vertical="center"/>
      <protection locked="0"/>
    </xf>
    <xf numFmtId="10" fontId="4" fillId="8" borderId="1" xfId="602" applyNumberFormat="1" applyFont="1" applyFill="1" applyBorder="1">
      <alignment horizontal="right" vertical="center" wrapText="1"/>
    </xf>
    <xf numFmtId="49" fontId="8" fillId="3" borderId="1" xfId="605" applyNumberFormat="1" applyFont="1" applyFill="1" applyBorder="1">
      <alignment horizontal="center" vertical="center" wrapText="1"/>
    </xf>
    <xf numFmtId="49" fontId="8" fillId="3" borderId="1" xfId="598" applyNumberFormat="1" applyFont="1" applyFill="1" applyBorder="1">
      <alignment horizontal="left" vertical="center" wrapText="1" shrinkToFit="1"/>
    </xf>
    <xf numFmtId="180" fontId="4" fillId="7" borderId="1" xfId="600" applyNumberFormat="1" applyFont="1" applyFill="1" applyBorder="1">
      <alignment horizontal="right" vertical="center" wrapText="1"/>
    </xf>
    <xf numFmtId="180" fontId="4" fillId="4" borderId="1" xfId="595" applyNumberFormat="1" applyFont="1" applyFill="1" applyBorder="1">
      <alignment horizontal="right" vertical="center"/>
      <protection locked="0"/>
    </xf>
    <xf numFmtId="0" fontId="15" fillId="3" borderId="11" xfId="610" applyFont="1" applyFill="1" applyBorder="1">
      <alignment horizontal="center" vertical="center"/>
    </xf>
    <xf numFmtId="0" fontId="15" fillId="3" borderId="13" xfId="612" applyFont="1" applyFill="1" applyBorder="1">
      <alignment horizontal="center" vertical="center"/>
    </xf>
    <xf numFmtId="0" fontId="1" fillId="19" borderId="0" xfId="544" applyFont="1" applyFill="1" applyAlignment="1">
      <alignment vertical="center"/>
    </xf>
    <xf numFmtId="0" fontId="2" fillId="19" borderId="0" xfId="544" applyFont="1" applyFill="1"/>
    <xf numFmtId="0" fontId="4" fillId="19" borderId="0" xfId="544" applyFont="1" applyFill="1"/>
    <xf numFmtId="0" fontId="16" fillId="19" borderId="0" xfId="544" applyFont="1" applyFill="1"/>
    <xf numFmtId="0" fontId="3" fillId="19" borderId="0" xfId="544" applyFont="1" applyFill="1" applyAlignment="1">
      <alignment horizontal="center" vertical="center"/>
    </xf>
    <xf numFmtId="0" fontId="17" fillId="19" borderId="0" xfId="544" applyFont="1" applyFill="1" applyAlignment="1">
      <alignment horizontal="center" vertical="center"/>
    </xf>
    <xf numFmtId="0" fontId="2" fillId="19" borderId="0" xfId="544" applyFont="1" applyFill="1" applyAlignment="1">
      <alignment horizontal="right" vertical="center"/>
    </xf>
    <xf numFmtId="0" fontId="18" fillId="19" borderId="9" xfId="544" applyFont="1" applyFill="1" applyBorder="1" applyAlignment="1">
      <alignment vertical="center"/>
    </xf>
    <xf numFmtId="0" fontId="19" fillId="19" borderId="9" xfId="544" applyFont="1" applyFill="1" applyBorder="1" applyAlignment="1">
      <alignment vertical="center"/>
    </xf>
    <xf numFmtId="0" fontId="2" fillId="19" borderId="2" xfId="544" applyFont="1" applyFill="1" applyBorder="1" applyAlignment="1">
      <alignment horizontal="center" vertical="center"/>
    </xf>
    <xf numFmtId="0" fontId="2" fillId="19" borderId="1" xfId="544" applyFont="1" applyFill="1" applyBorder="1" applyAlignment="1">
      <alignment horizontal="center" vertical="center" wrapText="1"/>
    </xf>
    <xf numFmtId="0" fontId="20" fillId="19" borderId="1" xfId="544" applyFont="1" applyFill="1" applyBorder="1" applyAlignment="1">
      <alignment vertical="center" wrapText="1" indent="6"/>
    </xf>
    <xf numFmtId="0" fontId="2" fillId="19" borderId="5" xfId="544" applyFont="1" applyFill="1" applyBorder="1" applyAlignment="1">
      <alignment horizontal="center" vertical="center"/>
    </xf>
    <xf numFmtId="0" fontId="20" fillId="19" borderId="1" xfId="544" applyFont="1" applyFill="1" applyBorder="1" applyAlignment="1">
      <alignment horizontal="center" vertical="center" wrapText="1"/>
    </xf>
    <xf numFmtId="49" fontId="8" fillId="8" borderId="1" xfId="544" applyNumberFormat="1" applyFont="1" applyFill="1" applyBorder="1" applyAlignment="1">
      <alignment vertical="center"/>
    </xf>
    <xf numFmtId="0" fontId="8" fillId="8" borderId="1" xfId="0" applyFont="1" applyFill="1" applyBorder="1" applyAlignment="1">
      <alignment vertical="center"/>
    </xf>
    <xf numFmtId="4" fontId="2" fillId="11" borderId="1" xfId="544" applyNumberFormat="1" applyFont="1" applyFill="1" applyBorder="1" applyAlignment="1">
      <alignment vertical="center" wrapText="1"/>
    </xf>
    <xf numFmtId="4" fontId="2" fillId="8" borderId="1" xfId="544" applyNumberFormat="1" applyFont="1" applyFill="1" applyBorder="1" applyAlignment="1">
      <alignment vertical="center" wrapText="1"/>
    </xf>
    <xf numFmtId="49" fontId="8" fillId="8" borderId="1" xfId="0" applyNumberFormat="1" applyFont="1" applyFill="1" applyBorder="1" applyAlignment="1">
      <alignment vertical="center"/>
    </xf>
    <xf numFmtId="4" fontId="2" fillId="11" borderId="1" xfId="0" applyNumberFormat="1" applyFont="1" applyFill="1" applyBorder="1" applyAlignment="1">
      <alignment vertical="center" wrapText="1"/>
    </xf>
    <xf numFmtId="4" fontId="2" fillId="8" borderId="1" xfId="0" applyNumberFormat="1" applyFont="1" applyFill="1" applyBorder="1" applyAlignment="1">
      <alignment vertical="center" wrapText="1"/>
    </xf>
    <xf numFmtId="49" fontId="8" fillId="9" borderId="1" xfId="0" applyNumberFormat="1" applyFont="1" applyFill="1" applyBorder="1" applyAlignment="1">
      <alignment vertical="center"/>
    </xf>
    <xf numFmtId="4" fontId="2" fillId="9" borderId="1" xfId="0" applyNumberFormat="1" applyFont="1" applyFill="1" applyBorder="1" applyAlignment="1">
      <alignment vertical="center" wrapText="1"/>
    </xf>
    <xf numFmtId="0" fontId="9" fillId="14" borderId="1" xfId="0" applyFont="1" applyFill="1" applyBorder="1" applyAlignment="1">
      <alignment horizontal="left" vertical="center"/>
    </xf>
    <xf numFmtId="0" fontId="9" fillId="14" borderId="1" xfId="0" applyFont="1" applyFill="1" applyBorder="1" applyAlignment="1">
      <alignment vertical="top"/>
    </xf>
    <xf numFmtId="0" fontId="9" fillId="14" borderId="1" xfId="557" applyFont="1" applyFill="1" applyBorder="1">
      <alignment vertical="top"/>
    </xf>
    <xf numFmtId="0" fontId="9" fillId="0" borderId="0" xfId="0" applyFont="1" applyAlignment="1">
      <alignment vertical="top"/>
    </xf>
    <xf numFmtId="0" fontId="21" fillId="19" borderId="0" xfId="544" applyFont="1" applyFill="1"/>
    <xf numFmtId="0" fontId="4" fillId="19" borderId="0" xfId="544" applyFont="1" applyFill="1" applyAlignment="1">
      <alignment horizontal="center" vertical="center"/>
    </xf>
    <xf numFmtId="0" fontId="4" fillId="19" borderId="0" xfId="544" applyFont="1" applyFill="1" applyAlignment="1">
      <alignment horizontal="right" vertical="center"/>
    </xf>
    <xf numFmtId="0" fontId="1" fillId="19" borderId="0" xfId="518" applyFont="1" applyFill="1" applyAlignment="1">
      <alignment vertical="center"/>
    </xf>
    <xf numFmtId="0" fontId="2" fillId="19" borderId="0" xfId="518" applyFont="1" applyFill="1"/>
    <xf numFmtId="0" fontId="2" fillId="19" borderId="0" xfId="518" applyFont="1" applyFill="1" applyAlignment="1">
      <alignment horizontal="center"/>
    </xf>
    <xf numFmtId="0" fontId="4" fillId="19" borderId="0" xfId="518" applyFont="1" applyFill="1" applyAlignment="1">
      <alignment horizontal="center"/>
    </xf>
    <xf numFmtId="0" fontId="16" fillId="19" borderId="0" xfId="518" applyFont="1" applyFill="1"/>
    <xf numFmtId="0" fontId="3" fillId="19" borderId="0" xfId="518" applyFont="1" applyFill="1" applyAlignment="1">
      <alignment horizontal="center" vertical="center"/>
    </xf>
    <xf numFmtId="0" fontId="17" fillId="19" borderId="0" xfId="518" applyFont="1" applyFill="1" applyAlignment="1">
      <alignment horizontal="center" vertical="center"/>
    </xf>
    <xf numFmtId="0" fontId="2" fillId="19" borderId="0" xfId="518" applyFont="1" applyFill="1" applyAlignment="1">
      <alignment horizontal="right" vertical="center"/>
    </xf>
    <xf numFmtId="0" fontId="4" fillId="19" borderId="0" xfId="518" applyFont="1" applyFill="1" applyAlignment="1">
      <alignment horizontal="right" vertical="center"/>
    </xf>
    <xf numFmtId="0" fontId="2" fillId="19" borderId="2" xfId="518" applyFont="1" applyFill="1" applyBorder="1" applyAlignment="1">
      <alignment horizontal="center" vertical="center"/>
    </xf>
    <xf numFmtId="0" fontId="2" fillId="19" borderId="2" xfId="518" applyFont="1" applyFill="1" applyBorder="1" applyAlignment="1">
      <alignment horizontal="center" vertical="center" wrapText="1"/>
    </xf>
    <xf numFmtId="0" fontId="2" fillId="19" borderId="1" xfId="518" applyFont="1" applyFill="1" applyBorder="1" applyAlignment="1">
      <alignment horizontal="center" vertical="center" wrapText="1"/>
    </xf>
    <xf numFmtId="0" fontId="4" fillId="19" borderId="1" xfId="518" applyFont="1" applyFill="1" applyBorder="1" applyAlignment="1">
      <alignment horizontal="center" vertical="center" wrapText="1"/>
    </xf>
    <xf numFmtId="0" fontId="2" fillId="19" borderId="5" xfId="518" applyFont="1" applyFill="1" applyBorder="1" applyAlignment="1">
      <alignment horizontal="center" vertical="center"/>
    </xf>
    <xf numFmtId="0" fontId="2" fillId="19" borderId="5" xfId="518" applyFont="1" applyFill="1" applyBorder="1" applyAlignment="1">
      <alignment horizontal="center" vertical="center" wrapText="1"/>
    </xf>
    <xf numFmtId="1" fontId="4" fillId="19" borderId="1" xfId="518" applyNumberFormat="1" applyFont="1" applyFill="1" applyBorder="1" applyAlignment="1">
      <alignment horizontal="center" vertical="center" wrapText="1"/>
    </xf>
    <xf numFmtId="3" fontId="4" fillId="19" borderId="1" xfId="518" applyNumberFormat="1" applyFont="1" applyFill="1" applyBorder="1" applyAlignment="1">
      <alignment horizontal="center" vertical="center" wrapText="1"/>
    </xf>
    <xf numFmtId="49" fontId="8" fillId="8" borderId="1" xfId="518" applyNumberFormat="1" applyFont="1" applyFill="1" applyBorder="1" applyAlignment="1">
      <alignment vertical="center"/>
    </xf>
    <xf numFmtId="4" fontId="2" fillId="8" borderId="1" xfId="518" applyNumberFormat="1" applyFont="1" applyFill="1" applyBorder="1" applyAlignment="1">
      <alignment vertical="center" wrapText="1"/>
    </xf>
    <xf numFmtId="4" fontId="2" fillId="11" borderId="1" xfId="518" applyNumberFormat="1" applyFont="1" applyFill="1" applyBorder="1" applyAlignment="1">
      <alignment vertical="center" wrapText="1"/>
    </xf>
    <xf numFmtId="0" fontId="9" fillId="14" borderId="1" xfId="529" applyFont="1" applyFill="1" applyBorder="1">
      <alignment vertical="top"/>
    </xf>
    <xf numFmtId="0" fontId="21" fillId="19" borderId="0" xfId="518" applyFont="1" applyFill="1" applyAlignment="1">
      <alignment horizontal="center"/>
    </xf>
    <xf numFmtId="3" fontId="20" fillId="19" borderId="1" xfId="518" applyNumberFormat="1" applyFont="1" applyFill="1" applyBorder="1" applyAlignment="1">
      <alignment horizontal="center" vertical="center" wrapText="1"/>
    </xf>
    <xf numFmtId="0" fontId="20" fillId="19" borderId="1" xfId="518" applyFont="1" applyFill="1" applyBorder="1" applyAlignment="1">
      <alignment horizontal="center" vertical="center" wrapText="1"/>
    </xf>
    <xf numFmtId="0" fontId="4" fillId="19" borderId="0" xfId="518" applyFont="1" applyFill="1"/>
    <xf numFmtId="0" fontId="22" fillId="19" borderId="0" xfId="518" applyFont="1" applyFill="1"/>
    <xf numFmtId="0" fontId="1" fillId="19" borderId="0" xfId="169" applyFont="1" applyFill="1" applyAlignment="1">
      <alignment vertical="center"/>
    </xf>
    <xf numFmtId="0" fontId="2" fillId="19" borderId="0" xfId="169" applyFont="1" applyFill="1"/>
    <xf numFmtId="0" fontId="4" fillId="19" borderId="0" xfId="169" applyFont="1" applyFill="1"/>
    <xf numFmtId="0" fontId="16" fillId="19" borderId="0" xfId="169" applyFont="1" applyFill="1"/>
    <xf numFmtId="0" fontId="3" fillId="19" borderId="0" xfId="169" applyFont="1" applyFill="1" applyAlignment="1">
      <alignment horizontal="center" vertical="center" wrapText="1"/>
    </xf>
    <xf numFmtId="0" fontId="3" fillId="19" borderId="0" xfId="169" applyFont="1" applyFill="1" applyAlignment="1">
      <alignment horizontal="center" vertical="center"/>
    </xf>
    <xf numFmtId="0" fontId="17" fillId="19" borderId="0" xfId="169" applyFont="1" applyFill="1" applyAlignment="1">
      <alignment horizontal="center" vertical="center"/>
    </xf>
    <xf numFmtId="0" fontId="2" fillId="19" borderId="0" xfId="169" applyFont="1" applyFill="1" applyAlignment="1">
      <alignment horizontal="right" vertical="center"/>
    </xf>
    <xf numFmtId="0" fontId="4" fillId="19" borderId="0" xfId="169" applyFont="1" applyFill="1" applyAlignment="1">
      <alignment horizontal="right" vertical="center"/>
    </xf>
    <xf numFmtId="0" fontId="2" fillId="19" borderId="1" xfId="169" applyFont="1" applyFill="1" applyBorder="1" applyAlignment="1">
      <alignment horizontal="center" vertical="center"/>
    </xf>
    <xf numFmtId="0" fontId="2" fillId="19" borderId="1" xfId="169" applyFont="1" applyFill="1" applyBorder="1" applyAlignment="1">
      <alignment horizontal="center" vertical="center" wrapText="1"/>
    </xf>
    <xf numFmtId="0" fontId="4" fillId="19" borderId="1" xfId="169" applyFont="1" applyFill="1" applyBorder="1" applyAlignment="1">
      <alignment horizontal="left" vertical="center" wrapText="1"/>
    </xf>
    <xf numFmtId="0" fontId="4" fillId="19" borderId="1" xfId="169" applyFont="1" applyFill="1" applyBorder="1" applyAlignment="1">
      <alignment horizontal="center" vertical="center" wrapText="1"/>
    </xf>
    <xf numFmtId="49" fontId="8" fillId="8" borderId="1" xfId="169" applyNumberFormat="1" applyFont="1" applyFill="1" applyBorder="1" applyAlignment="1">
      <alignment vertical="center"/>
    </xf>
    <xf numFmtId="4" fontId="2" fillId="11" borderId="1" xfId="169" applyNumberFormat="1" applyFont="1" applyFill="1" applyBorder="1" applyAlignment="1">
      <alignment vertical="center" wrapText="1"/>
    </xf>
    <xf numFmtId="4" fontId="4" fillId="8" borderId="1" xfId="169" applyNumberFormat="1" applyFont="1" applyFill="1" applyBorder="1" applyAlignment="1">
      <alignment vertical="center" wrapText="1"/>
    </xf>
    <xf numFmtId="4" fontId="2" fillId="8" borderId="1" xfId="169" applyNumberFormat="1" applyFont="1" applyFill="1" applyBorder="1" applyAlignment="1">
      <alignment vertical="center" wrapText="1"/>
    </xf>
    <xf numFmtId="0" fontId="9" fillId="14" borderId="1" xfId="479" applyFont="1" applyFill="1" applyBorder="1">
      <alignment vertical="top"/>
    </xf>
    <xf numFmtId="0" fontId="21" fillId="19" borderId="0" xfId="169" applyFont="1" applyFill="1"/>
    <xf numFmtId="0" fontId="21" fillId="19" borderId="0" xfId="169" applyFont="1" applyFill="1" applyAlignment="1">
      <alignment horizontal="right" vertical="center"/>
    </xf>
    <xf numFmtId="0" fontId="21" fillId="19" borderId="1" xfId="169" applyFont="1" applyFill="1" applyBorder="1" applyAlignment="1">
      <alignment horizontal="left" vertical="center" wrapText="1"/>
    </xf>
    <xf numFmtId="0" fontId="20" fillId="19" borderId="1" xfId="169" applyFont="1" applyFill="1" applyBorder="1" applyAlignment="1">
      <alignment horizontal="center" vertical="center" wrapText="1"/>
    </xf>
    <xf numFmtId="0" fontId="4" fillId="19" borderId="6" xfId="169" applyFont="1" applyFill="1" applyBorder="1"/>
    <xf numFmtId="0" fontId="17" fillId="19" borderId="6" xfId="169" applyFont="1" applyFill="1" applyBorder="1" applyAlignment="1">
      <alignment horizontal="center" vertical="center"/>
    </xf>
    <xf numFmtId="0" fontId="4" fillId="19" borderId="6" xfId="169" applyFont="1" applyFill="1" applyBorder="1" applyAlignment="1">
      <alignment horizontal="right" vertical="center"/>
    </xf>
    <xf numFmtId="0" fontId="9" fillId="14" borderId="1" xfId="489" applyFont="1" applyFill="1" applyBorder="1">
      <alignment vertical="top"/>
    </xf>
    <xf numFmtId="0" fontId="1" fillId="2" borderId="0" xfId="437" applyFont="1" applyFill="1" applyAlignment="1">
      <alignment vertical="center"/>
    </xf>
    <xf numFmtId="0" fontId="9" fillId="2" borderId="0" xfId="0" applyFont="1" applyFill="1" applyAlignment="1">
      <alignment vertical="top"/>
    </xf>
    <xf numFmtId="0" fontId="2" fillId="2" borderId="0" xfId="437" applyFont="1" applyFill="1"/>
    <xf numFmtId="0" fontId="4" fillId="2" borderId="0" xfId="437" applyFont="1" applyFill="1"/>
    <xf numFmtId="0" fontId="16" fillId="2" borderId="0" xfId="437" applyFont="1" applyFill="1"/>
    <xf numFmtId="0" fontId="3" fillId="2" borderId="0" xfId="437" applyFont="1" applyFill="1" applyAlignment="1">
      <alignment horizontal="center" vertical="center" wrapText="1"/>
    </xf>
    <xf numFmtId="0" fontId="3" fillId="2" borderId="0" xfId="437" applyFont="1" applyFill="1" applyAlignment="1">
      <alignment horizontal="center" vertical="center"/>
    </xf>
    <xf numFmtId="0" fontId="17" fillId="2" borderId="0" xfId="437" applyFont="1" applyFill="1" applyAlignment="1">
      <alignment horizontal="center" vertical="center"/>
    </xf>
    <xf numFmtId="0" fontId="2" fillId="2" borderId="0" xfId="437" applyFont="1" applyFill="1" applyAlignment="1">
      <alignment horizontal="right" vertical="center"/>
    </xf>
    <xf numFmtId="0" fontId="4" fillId="2" borderId="0" xfId="437" applyFont="1" applyFill="1" applyAlignment="1">
      <alignment horizontal="right" vertical="center"/>
    </xf>
    <xf numFmtId="0" fontId="2" fillId="2" borderId="2" xfId="437" applyFont="1" applyFill="1" applyBorder="1" applyAlignment="1">
      <alignment horizontal="center" vertical="center"/>
    </xf>
    <xf numFmtId="0" fontId="2" fillId="2" borderId="1" xfId="437" applyFont="1" applyFill="1" applyBorder="1" applyAlignment="1">
      <alignment horizontal="center" vertical="center" wrapText="1"/>
    </xf>
    <xf numFmtId="0" fontId="2" fillId="2" borderId="1" xfId="437" applyFont="1" applyFill="1" applyBorder="1" applyAlignment="1">
      <alignment horizontal="left" vertical="center" wrapText="1"/>
    </xf>
    <xf numFmtId="0" fontId="4" fillId="2" borderId="1" xfId="437" applyFont="1" applyFill="1" applyBorder="1" applyAlignment="1">
      <alignment horizontal="left" vertical="center" wrapText="1"/>
    </xf>
    <xf numFmtId="0" fontId="2" fillId="2" borderId="4" xfId="437" applyFont="1" applyFill="1" applyBorder="1" applyAlignment="1">
      <alignment horizontal="center" vertical="center"/>
    </xf>
    <xf numFmtId="0" fontId="2" fillId="2" borderId="2" xfId="437" applyFont="1" applyFill="1" applyBorder="1" applyAlignment="1">
      <alignment horizontal="center" vertical="center" wrapText="1"/>
    </xf>
    <xf numFmtId="0" fontId="2" fillId="2" borderId="11" xfId="437" applyFont="1" applyFill="1" applyBorder="1" applyAlignment="1">
      <alignment horizontal="center" vertical="center" wrapText="1"/>
    </xf>
    <xf numFmtId="0" fontId="4" fillId="2" borderId="12" xfId="437" applyFont="1" applyFill="1" applyBorder="1" applyAlignment="1">
      <alignment horizontal="center" vertical="center" wrapText="1"/>
    </xf>
    <xf numFmtId="0" fontId="2" fillId="2" borderId="5" xfId="437" applyFont="1" applyFill="1" applyBorder="1" applyAlignment="1">
      <alignment horizontal="center" vertical="center"/>
    </xf>
    <xf numFmtId="0" fontId="2" fillId="2" borderId="5" xfId="437" applyFont="1" applyFill="1" applyBorder="1" applyAlignment="1">
      <alignment horizontal="center" vertical="center" wrapText="1"/>
    </xf>
    <xf numFmtId="0" fontId="4" fillId="2" borderId="1" xfId="437" applyFont="1" applyFill="1" applyBorder="1" applyAlignment="1">
      <alignment horizontal="center" vertical="center" wrapText="1"/>
    </xf>
    <xf numFmtId="0" fontId="4" fillId="2" borderId="1" xfId="0" applyFont="1" applyFill="1" applyBorder="1" applyAlignment="1">
      <alignment horizontal="center" vertical="center" wrapText="1"/>
    </xf>
    <xf numFmtId="49" fontId="8" fillId="8" borderId="1" xfId="437" applyNumberFormat="1" applyFont="1" applyFill="1" applyBorder="1" applyAlignment="1">
      <alignment vertical="center"/>
    </xf>
    <xf numFmtId="4" fontId="2" fillId="3" borderId="1" xfId="437" applyNumberFormat="1" applyFont="1" applyFill="1" applyBorder="1" applyAlignment="1">
      <alignment horizontal="right" vertical="center"/>
    </xf>
    <xf numFmtId="4" fontId="4" fillId="8" borderId="1" xfId="437" applyNumberFormat="1" applyFont="1" applyFill="1" applyBorder="1" applyAlignment="1">
      <alignment vertical="center" wrapText="1"/>
    </xf>
    <xf numFmtId="4" fontId="2" fillId="3" borderId="1" xfId="0" applyNumberFormat="1" applyFont="1" applyFill="1" applyBorder="1" applyAlignment="1">
      <alignment horizontal="right" vertical="center"/>
    </xf>
    <xf numFmtId="0" fontId="9" fillId="3" borderId="1" xfId="0" applyFont="1" applyFill="1" applyBorder="1" applyAlignment="1">
      <alignment horizontal="left" vertical="center"/>
    </xf>
    <xf numFmtId="0" fontId="9" fillId="3" borderId="1" xfId="0" applyFont="1" applyFill="1" applyBorder="1" applyAlignment="1">
      <alignment vertical="top"/>
    </xf>
    <xf numFmtId="0" fontId="9" fillId="3" borderId="1" xfId="121" applyFont="1" applyFill="1" applyBorder="1">
      <alignment vertical="top"/>
    </xf>
    <xf numFmtId="0" fontId="4" fillId="2" borderId="13" xfId="437" applyFont="1" applyFill="1" applyBorder="1" applyAlignment="1">
      <alignment horizontal="center" vertical="center" wrapText="1"/>
    </xf>
    <xf numFmtId="0" fontId="21" fillId="2" borderId="0" xfId="437" applyFont="1" applyFill="1"/>
    <xf numFmtId="0" fontId="21" fillId="2" borderId="0" xfId="437" applyFont="1" applyFill="1" applyAlignment="1">
      <alignment horizontal="right" vertical="center"/>
    </xf>
    <xf numFmtId="0" fontId="21" fillId="2" borderId="1" xfId="437" applyFont="1" applyFill="1" applyBorder="1" applyAlignment="1">
      <alignment horizontal="left" vertical="center" wrapText="1"/>
    </xf>
    <xf numFmtId="0" fontId="20" fillId="2" borderId="1" xfId="437" applyFont="1" applyFill="1" applyBorder="1" applyAlignment="1">
      <alignment horizontal="center" vertical="center" wrapText="1"/>
    </xf>
    <xf numFmtId="4" fontId="21" fillId="8" borderId="1" xfId="0" applyNumberFormat="1" applyFont="1" applyFill="1" applyBorder="1" applyAlignment="1">
      <alignment vertical="center" wrapText="1"/>
    </xf>
    <xf numFmtId="4" fontId="21" fillId="9" borderId="1" xfId="0" applyNumberFormat="1" applyFont="1" applyFill="1" applyBorder="1" applyAlignment="1">
      <alignment vertical="center" wrapText="1"/>
    </xf>
    <xf numFmtId="0" fontId="5" fillId="3" borderId="0" xfId="296" applyFont="1" applyFill="1">
      <alignment vertical="center"/>
    </xf>
    <xf numFmtId="0" fontId="4" fillId="3" borderId="0" xfId="417" applyFont="1" applyFill="1">
      <alignment vertical="center"/>
    </xf>
    <xf numFmtId="0" fontId="6" fillId="3" borderId="0" xfId="427" applyFont="1" applyFill="1">
      <alignment horizontal="center" vertical="center"/>
    </xf>
    <xf numFmtId="0" fontId="4" fillId="3" borderId="0" xfId="419" applyFont="1" applyFill="1">
      <alignment vertical="center"/>
    </xf>
    <xf numFmtId="0" fontId="10" fillId="3" borderId="1" xfId="428" applyFont="1" applyFill="1" applyBorder="1">
      <alignment horizontal="center" vertical="center"/>
    </xf>
    <xf numFmtId="0" fontId="10" fillId="3" borderId="1" xfId="421" applyFont="1" applyFill="1" applyBorder="1">
      <alignment horizontal="center" vertical="center"/>
    </xf>
    <xf numFmtId="0" fontId="10" fillId="3" borderId="1" xfId="415" applyFont="1" applyFill="1" applyBorder="1">
      <alignment horizontal="center" vertical="center" wrapText="1"/>
    </xf>
    <xf numFmtId="0" fontId="4" fillId="3" borderId="1" xfId="297" applyFont="1" applyFill="1" applyBorder="1">
      <alignment horizontal="left" vertical="center"/>
    </xf>
    <xf numFmtId="0" fontId="4" fillId="3" borderId="1" xfId="418" applyFont="1" applyFill="1" applyBorder="1">
      <alignment vertical="center"/>
    </xf>
    <xf numFmtId="180" fontId="4" fillId="3" borderId="1" xfId="420" applyNumberFormat="1" applyFont="1" applyFill="1" applyBorder="1">
      <alignment horizontal="right" vertical="center"/>
    </xf>
    <xf numFmtId="180" fontId="4" fillId="4" borderId="1" xfId="422" applyNumberFormat="1" applyFont="1" applyFill="1" applyBorder="1">
      <alignment horizontal="right" vertical="center"/>
      <protection locked="0"/>
    </xf>
    <xf numFmtId="181" fontId="4" fillId="3" borderId="1" xfId="416" applyNumberFormat="1" applyFont="1" applyFill="1" applyBorder="1">
      <alignment vertical="center"/>
    </xf>
    <xf numFmtId="0" fontId="10" fillId="3" borderId="1" xfId="424" applyFont="1" applyFill="1" applyBorder="1">
      <alignment vertical="center"/>
    </xf>
    <xf numFmtId="180" fontId="4" fillId="7" borderId="1" xfId="423" applyNumberFormat="1" applyFont="1" applyFill="1" applyBorder="1">
      <alignment horizontal="right" vertical="center" wrapText="1"/>
    </xf>
    <xf numFmtId="180" fontId="4" fillId="7" borderId="1" xfId="426" applyNumberFormat="1" applyFont="1" applyFill="1" applyBorder="1">
      <alignment horizontal="right" vertical="center" wrapText="1"/>
    </xf>
    <xf numFmtId="0" fontId="4" fillId="3" borderId="0" xfId="80" applyFont="1" applyFill="1">
      <alignment horizontal="right" vertical="center"/>
    </xf>
    <xf numFmtId="0" fontId="1" fillId="8" borderId="0" xfId="269" applyFont="1" applyFill="1" applyAlignment="1">
      <alignment vertical="center"/>
    </xf>
    <xf numFmtId="0" fontId="2" fillId="8" borderId="0" xfId="269" applyFont="1" applyFill="1" applyAlignment="1">
      <alignment vertical="center"/>
    </xf>
    <xf numFmtId="0" fontId="2" fillId="3" borderId="0" xfId="269" applyFont="1" applyFill="1" applyAlignment="1">
      <alignment vertical="center" wrapText="1"/>
    </xf>
    <xf numFmtId="0" fontId="3" fillId="8" borderId="0" xfId="269" applyFont="1" applyFill="1" applyAlignment="1">
      <alignment horizontal="center" vertical="center"/>
    </xf>
    <xf numFmtId="0" fontId="3" fillId="3" borderId="0" xfId="269" applyFont="1" applyFill="1" applyAlignment="1">
      <alignment horizontal="center" vertical="center" wrapText="1"/>
    </xf>
    <xf numFmtId="0" fontId="2" fillId="8" borderId="1" xfId="269" applyFont="1" applyFill="1" applyBorder="1" applyAlignment="1">
      <alignment horizontal="center" vertical="center"/>
    </xf>
    <xf numFmtId="0" fontId="2" fillId="3" borderId="1" xfId="269" applyFont="1" applyFill="1" applyBorder="1" applyAlignment="1">
      <alignment horizontal="center" vertical="center" wrapText="1"/>
    </xf>
    <xf numFmtId="0" fontId="2" fillId="8" borderId="1" xfId="269" applyFont="1" applyFill="1" applyBorder="1" applyAlignment="1">
      <alignment horizontal="left" vertical="center"/>
    </xf>
    <xf numFmtId="0" fontId="2" fillId="8" borderId="1" xfId="269" applyFont="1" applyFill="1" applyBorder="1" applyAlignment="1">
      <alignment vertical="center"/>
    </xf>
    <xf numFmtId="2" fontId="2" fillId="3" borderId="1" xfId="269" applyNumberFormat="1" applyFont="1" applyFill="1" applyBorder="1" applyAlignment="1">
      <alignment horizontal="right" vertical="center"/>
    </xf>
    <xf numFmtId="2" fontId="2" fillId="10" borderId="1" xfId="269" applyNumberFormat="1" applyFont="1" applyFill="1" applyBorder="1" applyAlignment="1">
      <alignment horizontal="right" vertical="center"/>
    </xf>
    <xf numFmtId="181" fontId="4" fillId="8" borderId="1" xfId="369" applyNumberFormat="1" applyFont="1" applyFill="1" applyBorder="1">
      <alignment horizontal="left" vertical="center"/>
    </xf>
    <xf numFmtId="2" fontId="4" fillId="3" borderId="1" xfId="365" applyNumberFormat="1" applyFont="1" applyFill="1" applyBorder="1">
      <alignment horizontal="right" vertical="center"/>
    </xf>
    <xf numFmtId="2" fontId="4" fillId="4" borderId="1" xfId="372" applyNumberFormat="1" applyFont="1" applyFill="1" applyBorder="1">
      <alignment horizontal="right" vertical="center"/>
      <protection locked="0"/>
    </xf>
    <xf numFmtId="182" fontId="4" fillId="8" borderId="1" xfId="375" applyNumberFormat="1" applyFont="1" applyFill="1" applyBorder="1">
      <alignment horizontal="left" vertical="center"/>
    </xf>
    <xf numFmtId="0" fontId="4" fillId="8" borderId="1" xfId="363" applyFont="1" applyFill="1" applyBorder="1">
      <alignment vertical="center"/>
    </xf>
    <xf numFmtId="0" fontId="4" fillId="8" borderId="1" xfId="360" applyFont="1" applyFill="1" applyBorder="1">
      <alignment horizontal="left" vertical="center"/>
    </xf>
    <xf numFmtId="181" fontId="2" fillId="8" borderId="1" xfId="269" applyNumberFormat="1" applyFont="1" applyFill="1" applyBorder="1" applyAlignment="1">
      <alignment horizontal="left" vertical="center"/>
    </xf>
    <xf numFmtId="0" fontId="2" fillId="3" borderId="0" xfId="269" applyFont="1" applyFill="1" applyAlignment="1">
      <alignment horizontal="right" vertical="center" wrapText="1"/>
    </xf>
    <xf numFmtId="2" fontId="4" fillId="10" borderId="1" xfId="367" applyNumberFormat="1" applyFont="1" applyFill="1" applyBorder="1">
      <alignment horizontal="right" vertical="center"/>
    </xf>
    <xf numFmtId="2" fontId="4" fillId="12" borderId="1" xfId="379" applyNumberFormat="1" applyFont="1" applyFill="1" applyBorder="1">
      <alignment horizontal="right" vertical="center"/>
      <protection locked="0"/>
    </xf>
    <xf numFmtId="0" fontId="4" fillId="8" borderId="1" xfId="380" applyFont="1" applyFill="1" applyBorder="1">
      <alignment vertical="center"/>
    </xf>
    <xf numFmtId="2" fontId="4" fillId="7" borderId="1" xfId="383" applyNumberFormat="1" applyFont="1" applyFill="1" applyBorder="1">
      <alignment horizontal="right" vertical="center" wrapText="1"/>
    </xf>
    <xf numFmtId="0" fontId="1" fillId="2" borderId="0" xfId="0" applyFont="1" applyFill="1" applyAlignment="1">
      <alignment vertical="center"/>
    </xf>
    <xf numFmtId="0" fontId="1" fillId="3" borderId="0" xfId="0" applyFont="1" applyFill="1" applyAlignment="1">
      <alignment vertical="center"/>
    </xf>
    <xf numFmtId="0" fontId="9" fillId="3" borderId="0" xfId="0" applyFont="1" applyFill="1" applyAlignment="1">
      <alignment vertical="center"/>
    </xf>
    <xf numFmtId="0" fontId="9" fillId="2" borderId="0" xfId="0" applyFont="1" applyFill="1" applyAlignment="1">
      <alignment vertical="center"/>
    </xf>
    <xf numFmtId="0" fontId="3" fillId="2" borderId="0" xfId="0" applyFont="1" applyFill="1" applyAlignment="1">
      <alignment horizontal="center" vertical="center"/>
    </xf>
    <xf numFmtId="0" fontId="3" fillId="3" borderId="0" xfId="0" applyFont="1" applyFill="1" applyAlignment="1">
      <alignment horizontal="center" vertical="center"/>
    </xf>
    <xf numFmtId="0" fontId="2" fillId="2"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3" borderId="5" xfId="0" applyFont="1" applyFill="1" applyBorder="1" applyAlignment="1">
      <alignment horizontal="center" vertical="center" wrapText="1"/>
    </xf>
    <xf numFmtId="0" fontId="8" fillId="3" borderId="1" xfId="256" applyFont="1" applyFill="1" applyBorder="1" applyAlignment="1">
      <alignment horizontal="center" vertical="center" wrapText="1"/>
    </xf>
    <xf numFmtId="10" fontId="2" fillId="3" borderId="1" xfId="0" applyNumberFormat="1" applyFont="1" applyFill="1" applyBorder="1" applyAlignment="1">
      <alignment horizontal="right" vertical="center"/>
    </xf>
    <xf numFmtId="1" fontId="2" fillId="2" borderId="1" xfId="0" applyNumberFormat="1" applyFont="1" applyFill="1" applyBorder="1" applyAlignment="1">
      <alignment vertical="center"/>
    </xf>
    <xf numFmtId="2" fontId="2" fillId="20" borderId="1" xfId="0" applyNumberFormat="1" applyFont="1" applyFill="1" applyBorder="1" applyAlignment="1">
      <alignment horizontal="right" vertical="center"/>
    </xf>
    <xf numFmtId="1" fontId="2" fillId="2" borderId="1" xfId="0" applyNumberFormat="1" applyFont="1" applyFill="1" applyBorder="1" applyAlignment="1">
      <alignment horizontal="left" vertical="center"/>
    </xf>
    <xf numFmtId="2" fontId="2" fillId="10" borderId="1" xfId="0" applyNumberFormat="1" applyFont="1" applyFill="1" applyBorder="1" applyAlignment="1">
      <alignment horizontal="right" vertical="center"/>
    </xf>
    <xf numFmtId="2" fontId="2" fillId="4" borderId="1" xfId="313" applyNumberFormat="1" applyFont="1" applyFill="1" applyBorder="1">
      <alignment horizontal="right" vertical="center"/>
      <protection locked="0"/>
    </xf>
    <xf numFmtId="10" fontId="2" fillId="3" borderId="1" xfId="312" applyNumberFormat="1" applyFont="1" applyFill="1" applyBorder="1">
      <alignment horizontal="right" vertical="center"/>
      <protection locked="0"/>
    </xf>
    <xf numFmtId="10" fontId="2" fillId="2" borderId="1" xfId="0" applyNumberFormat="1" applyFont="1" applyFill="1" applyBorder="1" applyAlignment="1">
      <alignment horizontal="right" vertical="center"/>
    </xf>
    <xf numFmtId="0" fontId="2" fillId="2" borderId="1" xfId="0" applyFont="1" applyFill="1" applyBorder="1" applyAlignment="1">
      <alignment vertical="center"/>
    </xf>
    <xf numFmtId="3" fontId="2" fillId="2" borderId="1" xfId="0" applyNumberFormat="1" applyFont="1" applyFill="1" applyBorder="1" applyAlignment="1">
      <alignment vertical="center"/>
    </xf>
    <xf numFmtId="0" fontId="2" fillId="2" borderId="1" xfId="0" applyFont="1" applyFill="1" applyBorder="1" applyAlignment="1">
      <alignment vertical="center" wrapText="1"/>
    </xf>
    <xf numFmtId="2" fontId="2" fillId="4" borderId="1" xfId="192" applyNumberFormat="1" applyFont="1" applyFill="1" applyBorder="1">
      <alignment horizontal="right" vertical="center" wrapText="1"/>
      <protection locked="0"/>
    </xf>
    <xf numFmtId="0" fontId="2" fillId="3" borderId="0" xfId="0" applyFont="1" applyFill="1" applyAlignment="1">
      <alignment horizontal="center" vertical="center"/>
    </xf>
    <xf numFmtId="0" fontId="2" fillId="2" borderId="13" xfId="0" applyFont="1" applyFill="1" applyBorder="1" applyAlignment="1">
      <alignment horizontal="center" vertical="center"/>
    </xf>
    <xf numFmtId="10" fontId="2" fillId="3" borderId="1" xfId="311" applyNumberFormat="1" applyFont="1" applyFill="1" applyBorder="1">
      <alignment horizontal="right" vertical="center"/>
      <protection locked="0"/>
    </xf>
    <xf numFmtId="3" fontId="2" fillId="2" borderId="2" xfId="0" applyNumberFormat="1" applyFont="1" applyFill="1" applyBorder="1" applyAlignment="1">
      <alignment vertical="center"/>
    </xf>
    <xf numFmtId="0" fontId="2" fillId="3" borderId="1" xfId="190" applyFont="1" applyFill="1" applyBorder="1">
      <alignment horizontal="right" vertical="center"/>
    </xf>
    <xf numFmtId="0" fontId="2" fillId="2" borderId="1" xfId="0" applyFont="1" applyFill="1" applyBorder="1" applyAlignment="1">
      <alignment horizontal="right" vertical="center"/>
    </xf>
    <xf numFmtId="0" fontId="2" fillId="2" borderId="2" xfId="0" applyFont="1" applyFill="1" applyBorder="1" applyAlignment="1">
      <alignment vertical="center"/>
    </xf>
    <xf numFmtId="2" fontId="2" fillId="21" borderId="1" xfId="320" applyNumberFormat="1" applyFont="1" applyFill="1" applyBorder="1">
      <alignment horizontal="right" vertical="center"/>
      <protection locked="0"/>
    </xf>
    <xf numFmtId="10" fontId="2" fillId="3" borderId="1" xfId="319" applyNumberFormat="1" applyFont="1" applyFill="1" applyBorder="1">
      <alignment horizontal="right" vertical="center"/>
      <protection locked="0"/>
    </xf>
    <xf numFmtId="2" fontId="2" fillId="21" borderId="7" xfId="322" applyNumberFormat="1" applyFont="1" applyFill="1" applyBorder="1">
      <alignment horizontal="right" vertical="center"/>
      <protection locked="0"/>
    </xf>
    <xf numFmtId="2" fontId="2" fillId="21" borderId="2" xfId="324" applyNumberFormat="1" applyFont="1" applyFill="1" applyBorder="1">
      <alignment horizontal="right" vertical="center"/>
      <protection locked="0"/>
    </xf>
    <xf numFmtId="0" fontId="2" fillId="2" borderId="1" xfId="0" applyFont="1" applyFill="1" applyBorder="1" applyAlignment="1">
      <alignment horizontal="left" vertical="center" wrapText="1"/>
    </xf>
    <xf numFmtId="2" fontId="2" fillId="21" borderId="1" xfId="329" applyNumberFormat="1" applyFont="1" applyFill="1" applyBorder="1">
      <alignment horizontal="right" vertical="center" wrapText="1"/>
      <protection locked="0"/>
    </xf>
    <xf numFmtId="10" fontId="2" fillId="3" borderId="1" xfId="321" applyNumberFormat="1" applyFont="1" applyFill="1" applyBorder="1">
      <alignment horizontal="right" vertical="center"/>
    </xf>
    <xf numFmtId="2" fontId="2" fillId="22" borderId="1" xfId="0" applyNumberFormat="1" applyFont="1" applyFill="1" applyBorder="1" applyAlignment="1">
      <alignment horizontal="right" vertical="center"/>
    </xf>
    <xf numFmtId="10" fontId="2" fillId="3" borderId="1" xfId="307" applyNumberFormat="1" applyFont="1" applyFill="1" applyBorder="1">
      <alignment horizontal="right" vertical="center"/>
      <protection locked="0"/>
    </xf>
    <xf numFmtId="0" fontId="5" fillId="23" borderId="0" xfId="209" applyFont="1" applyFill="1">
      <alignment horizontal="left" vertical="center" wrapText="1"/>
    </xf>
    <xf numFmtId="0" fontId="4" fillId="23" borderId="0" xfId="200" applyFont="1" applyFill="1">
      <alignment vertical="center"/>
    </xf>
    <xf numFmtId="0" fontId="2" fillId="23" borderId="0" xfId="52" applyFont="1" applyFill="1" applyAlignment="1">
      <alignment vertical="center"/>
    </xf>
    <xf numFmtId="0" fontId="4" fillId="23" borderId="0" xfId="202" applyFont="1" applyFill="1">
      <alignment horizontal="right" vertical="center"/>
    </xf>
    <xf numFmtId="0" fontId="9" fillId="14" borderId="0" xfId="0" applyFont="1" applyFill="1" applyAlignment="1">
      <alignment vertical="top"/>
    </xf>
    <xf numFmtId="0" fontId="3" fillId="23" borderId="0" xfId="52" applyFont="1" applyFill="1" applyAlignment="1">
      <alignment horizontal="center" vertical="center"/>
    </xf>
    <xf numFmtId="0" fontId="2" fillId="23" borderId="0" xfId="52" applyFont="1" applyFill="1" applyAlignment="1">
      <alignment horizontal="left" vertical="center"/>
    </xf>
    <xf numFmtId="0" fontId="2" fillId="23" borderId="11" xfId="52" applyFont="1" applyFill="1" applyBorder="1" applyAlignment="1">
      <alignment horizontal="center" vertical="center"/>
    </xf>
    <xf numFmtId="0" fontId="2" fillId="23" borderId="13" xfId="52" applyFont="1" applyFill="1" applyBorder="1" applyAlignment="1">
      <alignment horizontal="center" vertical="center"/>
    </xf>
    <xf numFmtId="0" fontId="2" fillId="23" borderId="2" xfId="52" applyFont="1" applyFill="1" applyBorder="1" applyAlignment="1">
      <alignment horizontal="center" vertical="center" wrapText="1"/>
    </xf>
    <xf numFmtId="0" fontId="2" fillId="23" borderId="1" xfId="52" applyFont="1" applyFill="1" applyBorder="1" applyAlignment="1">
      <alignment horizontal="center" vertical="center" wrapText="1"/>
    </xf>
    <xf numFmtId="0" fontId="2" fillId="23" borderId="12" xfId="52" applyFont="1" applyFill="1" applyBorder="1" applyAlignment="1">
      <alignment horizontal="center" vertical="center" wrapText="1"/>
    </xf>
    <xf numFmtId="0" fontId="2" fillId="23" borderId="13" xfId="52" applyFont="1" applyFill="1" applyBorder="1" applyAlignment="1">
      <alignment horizontal="center" vertical="center" wrapText="1"/>
    </xf>
    <xf numFmtId="0" fontId="2" fillId="23" borderId="1" xfId="52" applyFont="1" applyFill="1" applyBorder="1" applyAlignment="1">
      <alignment horizontal="center" vertical="center"/>
    </xf>
    <xf numFmtId="0" fontId="2" fillId="23" borderId="5" xfId="52" applyFont="1" applyFill="1" applyBorder="1" applyAlignment="1">
      <alignment horizontal="center" vertical="center" wrapText="1"/>
    </xf>
    <xf numFmtId="0" fontId="8" fillId="23" borderId="1" xfId="185" applyFont="1" applyFill="1" applyBorder="1" applyAlignment="1">
      <alignment horizontal="center" vertical="center" wrapText="1"/>
    </xf>
    <xf numFmtId="0" fontId="2" fillId="8" borderId="1" xfId="52" applyFont="1" applyFill="1" applyBorder="1" applyAlignment="1">
      <alignment horizontal="left" vertical="center"/>
    </xf>
    <xf numFmtId="0" fontId="2" fillId="8" borderId="1" xfId="52" applyFont="1" applyFill="1" applyBorder="1" applyAlignment="1">
      <alignment vertical="center"/>
    </xf>
    <xf numFmtId="4" fontId="2" fillId="24" borderId="1" xfId="52" applyNumberFormat="1" applyFont="1" applyFill="1" applyBorder="1" applyAlignment="1">
      <alignment horizontal="right" vertical="center"/>
    </xf>
    <xf numFmtId="10" fontId="2" fillId="8" borderId="1" xfId="52" applyNumberFormat="1" applyFont="1" applyFill="1" applyBorder="1" applyAlignment="1">
      <alignment horizontal="right" vertical="center"/>
    </xf>
    <xf numFmtId="4" fontId="2" fillId="25" borderId="1" xfId="52" applyNumberFormat="1" applyFont="1" applyFill="1" applyBorder="1" applyAlignment="1">
      <alignment horizontal="right" vertical="center"/>
    </xf>
    <xf numFmtId="181" fontId="2" fillId="8" borderId="1" xfId="52" applyNumberFormat="1" applyFont="1" applyFill="1" applyBorder="1" applyAlignment="1">
      <alignment horizontal="left" vertical="center"/>
    </xf>
    <xf numFmtId="4" fontId="2" fillId="10" borderId="1" xfId="52" applyNumberFormat="1" applyFont="1" applyFill="1" applyBorder="1" applyAlignment="1">
      <alignment horizontal="right" vertical="center" wrapText="1"/>
    </xf>
    <xf numFmtId="0" fontId="4" fillId="8" borderId="1" xfId="213" applyFont="1" applyFill="1" applyBorder="1">
      <alignment horizontal="left" vertical="center"/>
    </xf>
    <xf numFmtId="181" fontId="4" fillId="8" borderId="1" xfId="212" applyNumberFormat="1" applyFont="1" applyFill="1" applyBorder="1">
      <alignment horizontal="left" vertical="center"/>
    </xf>
    <xf numFmtId="4" fontId="2" fillId="26" borderId="1" xfId="52" applyNumberFormat="1" applyFont="1" applyFill="1" applyBorder="1" applyAlignment="1">
      <alignment horizontal="right" vertical="center"/>
    </xf>
    <xf numFmtId="2" fontId="2" fillId="26" borderId="1" xfId="52" applyNumberFormat="1" applyFont="1" applyFill="1" applyBorder="1" applyAlignment="1">
      <alignment horizontal="right" vertical="center"/>
    </xf>
    <xf numFmtId="10" fontId="4" fillId="8" borderId="1" xfId="220" applyNumberFormat="1" applyFont="1" applyFill="1" applyBorder="1">
      <alignment horizontal="right" vertical="center"/>
    </xf>
    <xf numFmtId="182" fontId="4" fillId="8" borderId="1" xfId="216" applyNumberFormat="1" applyFont="1" applyFill="1" applyBorder="1">
      <alignment horizontal="left" vertical="center"/>
    </xf>
    <xf numFmtId="10" fontId="2" fillId="8" borderId="1" xfId="249" applyNumberFormat="1" applyFont="1" applyFill="1" applyBorder="1">
      <alignment horizontal="right" vertical="center"/>
      <protection locked="0"/>
    </xf>
    <xf numFmtId="0" fontId="4" fillId="8" borderId="1" xfId="215" applyFont="1" applyFill="1" applyBorder="1">
      <alignment vertical="center"/>
    </xf>
    <xf numFmtId="181" fontId="4" fillId="8" borderId="5" xfId="218" applyNumberFormat="1" applyFont="1" applyFill="1" applyBorder="1">
      <alignment horizontal="left" vertical="center"/>
    </xf>
    <xf numFmtId="182" fontId="2" fillId="8" borderId="1" xfId="52" applyNumberFormat="1" applyFont="1" applyFill="1" applyBorder="1" applyAlignment="1">
      <alignment horizontal="left" vertical="center"/>
    </xf>
    <xf numFmtId="181" fontId="2" fillId="8" borderId="5" xfId="52" applyNumberFormat="1" applyFont="1" applyFill="1" applyBorder="1" applyAlignment="1">
      <alignment horizontal="left" vertical="center"/>
    </xf>
    <xf numFmtId="0" fontId="2" fillId="23" borderId="0" xfId="52" applyFont="1" applyFill="1" applyAlignment="1">
      <alignment horizontal="right" vertical="center"/>
    </xf>
    <xf numFmtId="0" fontId="8" fillId="8" borderId="5" xfId="0" applyFont="1" applyFill="1" applyBorder="1" applyAlignment="1">
      <alignment horizontal="center" vertical="center"/>
    </xf>
    <xf numFmtId="0" fontId="9" fillId="0" borderId="0" xfId="0" applyFont="1" applyAlignment="1">
      <alignment vertical="center"/>
    </xf>
    <xf numFmtId="184" fontId="8" fillId="10" borderId="1" xfId="0" applyNumberFormat="1" applyFont="1" applyFill="1" applyBorder="1" applyAlignment="1">
      <alignment horizontal="right" vertical="center"/>
    </xf>
    <xf numFmtId="184" fontId="8" fillId="27" borderId="1" xfId="0" applyNumberFormat="1" applyFont="1" applyFill="1" applyBorder="1" applyAlignment="1">
      <alignment horizontal="right" vertical="center"/>
    </xf>
    <xf numFmtId="182" fontId="4" fillId="8" borderId="5" xfId="223" applyNumberFormat="1" applyFont="1" applyFill="1" applyBorder="1">
      <alignment horizontal="left" vertical="center"/>
    </xf>
    <xf numFmtId="2" fontId="2" fillId="10" borderId="1" xfId="52" applyNumberFormat="1" applyFont="1" applyFill="1" applyBorder="1" applyAlignment="1">
      <alignment horizontal="right" vertical="center" wrapText="1"/>
    </xf>
    <xf numFmtId="0" fontId="2" fillId="8" borderId="5" xfId="52" applyFont="1" applyFill="1" applyBorder="1" applyAlignment="1">
      <alignment vertical="center"/>
    </xf>
    <xf numFmtId="184" fontId="8" fillId="28" borderId="1" xfId="0" applyNumberFormat="1" applyFont="1" applyFill="1" applyBorder="1" applyAlignment="1">
      <alignment horizontal="right" vertical="center"/>
    </xf>
    <xf numFmtId="4" fontId="2" fillId="5" borderId="1" xfId="52" applyNumberFormat="1" applyFont="1" applyFill="1" applyBorder="1" applyAlignment="1">
      <alignment horizontal="right" vertical="center"/>
    </xf>
    <xf numFmtId="184" fontId="8" fillId="5" borderId="1" xfId="0" applyNumberFormat="1" applyFont="1" applyFill="1" applyBorder="1" applyAlignment="1">
      <alignment horizontal="right" vertical="center"/>
    </xf>
    <xf numFmtId="0" fontId="9" fillId="8" borderId="15" xfId="229" applyFont="1" applyFill="1" applyBorder="1">
      <alignment horizontal="left" vertical="center"/>
    </xf>
    <xf numFmtId="2" fontId="2" fillId="13" borderId="1" xfId="52" applyNumberFormat="1" applyFont="1" applyFill="1" applyBorder="1" applyAlignment="1">
      <alignment horizontal="right" vertical="center"/>
    </xf>
    <xf numFmtId="0" fontId="9" fillId="6" borderId="0" xfId="224" applyFont="1" applyFill="1">
      <alignment vertical="top"/>
    </xf>
    <xf numFmtId="0" fontId="2" fillId="8" borderId="11" xfId="52" applyFont="1" applyFill="1" applyBorder="1" applyAlignment="1">
      <alignment vertical="center"/>
    </xf>
    <xf numFmtId="0" fontId="4" fillId="8" borderId="11" xfId="228" applyFont="1" applyFill="1" applyBorder="1">
      <alignment vertical="center"/>
    </xf>
    <xf numFmtId="4" fontId="2" fillId="29" borderId="1" xfId="52" applyNumberFormat="1" applyFont="1" applyFill="1" applyBorder="1" applyAlignment="1">
      <alignment horizontal="right" vertical="center"/>
    </xf>
    <xf numFmtId="2" fontId="2" fillId="30" borderId="1" xfId="52" applyNumberFormat="1" applyFont="1" applyFill="1" applyBorder="1" applyAlignment="1">
      <alignment horizontal="right" vertical="center"/>
    </xf>
    <xf numFmtId="4" fontId="2" fillId="30" borderId="1" xfId="52" applyNumberFormat="1" applyFont="1" applyFill="1" applyBorder="1" applyAlignment="1">
      <alignment horizontal="right" vertical="center"/>
    </xf>
    <xf numFmtId="184" fontId="8" fillId="30" borderId="1" xfId="0" applyNumberFormat="1" applyFont="1" applyFill="1" applyBorder="1" applyAlignment="1">
      <alignment horizontal="right" vertical="center"/>
    </xf>
    <xf numFmtId="0" fontId="9" fillId="8" borderId="15" xfId="235" applyFont="1" applyFill="1" applyBorder="1">
      <alignment vertical="center"/>
    </xf>
    <xf numFmtId="0" fontId="9" fillId="8" borderId="15" xfId="0" applyFont="1" applyFill="1" applyBorder="1" applyAlignment="1">
      <alignment vertical="center"/>
    </xf>
    <xf numFmtId="0" fontId="4" fillId="8" borderId="15" xfId="239" applyFont="1" applyFill="1" applyBorder="1">
      <alignment vertical="center"/>
    </xf>
    <xf numFmtId="0" fontId="23" fillId="6" borderId="0" xfId="242" applyFont="1" applyFill="1">
      <alignment vertical="top"/>
    </xf>
    <xf numFmtId="2" fontId="2" fillId="18" borderId="1" xfId="52" applyNumberFormat="1" applyFont="1" applyFill="1" applyBorder="1" applyAlignment="1">
      <alignment horizontal="right" vertical="center"/>
    </xf>
    <xf numFmtId="4" fontId="2" fillId="31" borderId="1" xfId="52" applyNumberFormat="1" applyFont="1" applyFill="1" applyBorder="1" applyAlignment="1">
      <alignment horizontal="right" vertical="center"/>
    </xf>
    <xf numFmtId="2" fontId="2" fillId="31" borderId="1" xfId="52" applyNumberFormat="1" applyFont="1" applyFill="1" applyBorder="1" applyAlignment="1">
      <alignment horizontal="right" vertical="center"/>
    </xf>
    <xf numFmtId="0" fontId="4" fillId="23" borderId="1" xfId="236" applyFont="1" applyFill="1" applyBorder="1">
      <alignment horizontal="left" vertical="center"/>
    </xf>
    <xf numFmtId="0" fontId="4" fillId="23" borderId="1" xfId="240" applyFont="1" applyFill="1" applyBorder="1">
      <alignment vertical="center"/>
    </xf>
    <xf numFmtId="4" fontId="2" fillId="23" borderId="1" xfId="52" applyNumberFormat="1" applyFont="1" applyFill="1" applyBorder="1" applyAlignment="1">
      <alignment horizontal="right" vertical="center"/>
    </xf>
    <xf numFmtId="0" fontId="2" fillId="23" borderId="1" xfId="52" applyFont="1" applyFill="1" applyBorder="1" applyAlignment="1">
      <alignment horizontal="left" vertical="center"/>
    </xf>
    <xf numFmtId="0" fontId="2" fillId="23" borderId="13" xfId="52" applyFont="1" applyFill="1" applyBorder="1" applyAlignment="1">
      <alignment vertical="center"/>
    </xf>
    <xf numFmtId="4" fontId="2" fillId="7" borderId="1" xfId="52" applyNumberFormat="1" applyFont="1" applyFill="1" applyBorder="1" applyAlignment="1">
      <alignment horizontal="right" vertical="center"/>
    </xf>
    <xf numFmtId="2" fontId="2" fillId="7" borderId="1" xfId="52" applyNumberFormat="1" applyFont="1" applyFill="1" applyBorder="1" applyAlignment="1">
      <alignment horizontal="right" vertical="center"/>
    </xf>
    <xf numFmtId="4" fontId="2" fillId="7" borderId="1" xfId="52" applyNumberFormat="1" applyFont="1" applyFill="1" applyBorder="1" applyAlignment="1">
      <alignment horizontal="right" vertical="center" wrapText="1"/>
    </xf>
    <xf numFmtId="184" fontId="2" fillId="26" borderId="1" xfId="52" applyNumberFormat="1" applyFont="1" applyFill="1" applyBorder="1" applyAlignment="1">
      <alignment horizontal="right" vertical="center"/>
    </xf>
    <xf numFmtId="0" fontId="9" fillId="0" borderId="15" xfId="251" applyFont="1" applyBorder="1">
      <alignment vertical="center"/>
    </xf>
    <xf numFmtId="0" fontId="1" fillId="8" borderId="0" xfId="109" applyFont="1" applyFill="1" applyAlignment="1">
      <alignment horizontal="left" vertical="center"/>
    </xf>
    <xf numFmtId="0" fontId="9" fillId="8" borderId="0" xfId="133" applyFont="1" applyFill="1">
      <alignment horizontal="center" vertical="center"/>
    </xf>
    <xf numFmtId="0" fontId="3" fillId="8" borderId="0" xfId="160" applyFont="1" applyFill="1">
      <alignment horizontal="center" vertical="center"/>
    </xf>
    <xf numFmtId="0" fontId="3" fillId="8" borderId="0" xfId="161" applyFont="1" applyFill="1">
      <alignment horizontal="center" vertical="center" wrapText="1"/>
    </xf>
    <xf numFmtId="0" fontId="2" fillId="8" borderId="0" xfId="137" applyFont="1" applyFill="1">
      <alignment horizontal="center" vertical="center" wrapText="1"/>
    </xf>
    <xf numFmtId="0" fontId="2" fillId="8" borderId="11" xfId="163" applyFont="1" applyFill="1" applyBorder="1">
      <alignment horizontal="center" vertical="center"/>
    </xf>
    <xf numFmtId="0" fontId="2" fillId="8" borderId="13" xfId="165" applyFont="1" applyFill="1" applyBorder="1">
      <alignment horizontal="center" vertical="center"/>
    </xf>
    <xf numFmtId="0" fontId="2" fillId="8" borderId="2" xfId="168" applyFont="1" applyFill="1" applyBorder="1">
      <alignment horizontal="center" vertical="center" wrapText="1"/>
    </xf>
    <xf numFmtId="0" fontId="2" fillId="8" borderId="11" xfId="167" applyFont="1" applyFill="1" applyBorder="1">
      <alignment horizontal="center" vertical="center" wrapText="1"/>
    </xf>
    <xf numFmtId="0" fontId="2" fillId="8" borderId="12" xfId="170" applyFont="1" applyFill="1" applyBorder="1">
      <alignment horizontal="center" vertical="center" wrapText="1"/>
    </xf>
    <xf numFmtId="0" fontId="2" fillId="8" borderId="13" xfId="162" applyFont="1" applyFill="1" applyBorder="1">
      <alignment horizontal="center" vertical="center" wrapText="1"/>
    </xf>
    <xf numFmtId="0" fontId="2" fillId="8" borderId="1" xfId="142" applyFont="1" applyFill="1" applyBorder="1">
      <alignment horizontal="center" vertical="center"/>
    </xf>
    <xf numFmtId="0" fontId="2" fillId="8" borderId="5" xfId="171" applyFont="1" applyFill="1" applyBorder="1">
      <alignment horizontal="center" vertical="center" wrapText="1"/>
    </xf>
    <xf numFmtId="0" fontId="2" fillId="8" borderId="1" xfId="130" applyFont="1" applyFill="1" applyBorder="1">
      <alignment horizontal="center" vertical="center" wrapText="1"/>
    </xf>
    <xf numFmtId="0" fontId="8" fillId="8" borderId="1" xfId="132" applyFont="1" applyFill="1" applyBorder="1">
      <alignment horizontal="center" vertical="center" wrapText="1"/>
    </xf>
    <xf numFmtId="0" fontId="4" fillId="3" borderId="1" xfId="134" applyFont="1" applyFill="1" applyBorder="1">
      <alignment horizontal="center" vertical="center"/>
    </xf>
    <xf numFmtId="4" fontId="4" fillId="10" borderId="1" xfId="138" applyNumberFormat="1" applyFont="1" applyFill="1" applyBorder="1">
      <alignment horizontal="right" vertical="center" wrapText="1"/>
    </xf>
    <xf numFmtId="10" fontId="2" fillId="8" borderId="1" xfId="143" applyNumberFormat="1" applyFont="1" applyFill="1" applyBorder="1">
      <alignment horizontal="right" vertical="center" wrapText="1"/>
    </xf>
    <xf numFmtId="10" fontId="2" fillId="8" borderId="1" xfId="146" applyNumberFormat="1" applyFont="1" applyFill="1" applyBorder="1">
      <alignment horizontal="right" vertical="center" wrapText="1"/>
    </xf>
    <xf numFmtId="0" fontId="4" fillId="8" borderId="1" xfId="149" applyFont="1" applyFill="1" applyBorder="1">
      <alignment horizontal="center" vertical="center"/>
    </xf>
    <xf numFmtId="4" fontId="4" fillId="11" borderId="1" xfId="153" applyNumberFormat="1" applyFont="1" applyFill="1" applyBorder="1">
      <alignment horizontal="right" vertical="center" wrapText="1"/>
      <protection locked="0"/>
    </xf>
    <xf numFmtId="0" fontId="20" fillId="8" borderId="1" xfId="157" applyFont="1" applyFill="1" applyBorder="1">
      <alignment horizontal="center" vertical="center"/>
    </xf>
    <xf numFmtId="4" fontId="20" fillId="11" borderId="1" xfId="159" applyNumberFormat="1" applyFont="1" applyFill="1" applyBorder="1">
      <alignment horizontal="right" vertical="center" wrapText="1"/>
      <protection locked="0"/>
    </xf>
    <xf numFmtId="0" fontId="4" fillId="8" borderId="1" xfId="147" applyFont="1" applyFill="1" applyBorder="1">
      <alignment horizontal="center" vertical="center"/>
    </xf>
    <xf numFmtId="0" fontId="4" fillId="8" borderId="1" xfId="150" applyFont="1" applyFill="1" applyBorder="1">
      <alignment horizontal="center" vertical="center" wrapText="1"/>
    </xf>
    <xf numFmtId="0" fontId="2" fillId="8" borderId="1" xfId="154" applyFont="1" applyFill="1" applyBorder="1">
      <alignment horizontal="center" vertical="center" wrapText="1"/>
    </xf>
    <xf numFmtId="0" fontId="4" fillId="8" borderId="11" xfId="164" applyFont="1" applyFill="1" applyBorder="1">
      <alignment horizontal="center" vertical="center"/>
    </xf>
    <xf numFmtId="0" fontId="4" fillId="8" borderId="13" xfId="166" applyFont="1" applyFill="1" applyBorder="1">
      <alignment horizontal="center" vertical="center"/>
    </xf>
    <xf numFmtId="4" fontId="4" fillId="7" borderId="1" xfId="158" applyNumberFormat="1" applyFont="1" applyFill="1" applyBorder="1">
      <alignment horizontal="right" vertical="center" wrapText="1"/>
    </xf>
    <xf numFmtId="2" fontId="2" fillId="7" borderId="1" xfId="109" applyNumberFormat="1" applyFont="1" applyFill="1" applyBorder="1" applyAlignment="1">
      <alignment horizontal="right" vertical="center" wrapText="1"/>
    </xf>
  </cellXfs>
  <cellStyles count="73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表二_常规 5" xfId="49"/>
    <cellStyle name="表三___builtInStyle33" xfId="50"/>
    <cellStyle name="表三___builtInStyle28" xfId="51"/>
    <cellStyle name="表二_常规 3 2" xfId="52"/>
    <cellStyle name="表六（2)_Comma" xfId="53"/>
    <cellStyle name="表四_Note" xfId="54"/>
    <cellStyle name="表一_Normal" xfId="55"/>
    <cellStyle name="表一_常规 10" xfId="56"/>
    <cellStyle name="表二___builtInStyle70" xfId="57"/>
    <cellStyle name="表二___builtInStyle65" xfId="58"/>
    <cellStyle name="表三___builtInStyle20" xfId="59"/>
    <cellStyle name="表三___builtInStyle15" xfId="60"/>
    <cellStyle name="表六（2)_已访问的超链接" xfId="61"/>
    <cellStyle name="表一_常规 3" xfId="62"/>
    <cellStyle name="表一___builtInStyle14" xfId="63"/>
    <cellStyle name="表二_已访问的超链接" xfId="64"/>
    <cellStyle name="表三___builtInStyle48" xfId="65"/>
    <cellStyle name="表三___builtInStyle53" xfId="66"/>
    <cellStyle name="表八___builtInStyle48" xfId="67"/>
    <cellStyle name="表十三___builtInStyle18" xfId="68"/>
    <cellStyle name="表十三___builtInStyle23" xfId="69"/>
    <cellStyle name="表八___builtInStyle47" xfId="70"/>
    <cellStyle name="表八_常规 3 2" xfId="71"/>
    <cellStyle name="表七(2)_Note" xfId="72"/>
    <cellStyle name="表三___builtInStyle10" xfId="73"/>
    <cellStyle name="表十二___builtInStyle50" xfId="74"/>
    <cellStyle name="表十二___builtInStyle45" xfId="75"/>
    <cellStyle name="表八___builtInStyle46" xfId="76"/>
    <cellStyle name="表七(2)___builtInStyle12" xfId="77"/>
    <cellStyle name="表六 (1)_超链接" xfId="78"/>
    <cellStyle name="表七(2)_常规 10" xfId="79"/>
    <cellStyle name="表五___builtInStyle26" xfId="80"/>
    <cellStyle name="表三___builtInStyle2" xfId="81"/>
    <cellStyle name="表二___builtInStyle47" xfId="82"/>
    <cellStyle name="表二___builtInStyle52" xfId="83"/>
    <cellStyle name="表六（2)_常规 5" xfId="84"/>
    <cellStyle name="表十二___builtInStyle30" xfId="85"/>
    <cellStyle name="表七 (1)_Normal" xfId="86"/>
    <cellStyle name="表七(2)_常规 2 2" xfId="87"/>
    <cellStyle name="表六 (1)_常规 5" xfId="88"/>
    <cellStyle name="表六 (1)_常规 4" xfId="89"/>
    <cellStyle name="表十___builtInStyle39" xfId="90"/>
    <cellStyle name="表十___builtInStyle44" xfId="91"/>
    <cellStyle name="表九___builtInStyle45_1" xfId="92"/>
    <cellStyle name="表八_百分比 2" xfId="93"/>
    <cellStyle name="表五_Percent" xfId="94"/>
    <cellStyle name="表六（2)_常规 10" xfId="95"/>
    <cellStyle name="表一_百分比 2" xfId="96"/>
    <cellStyle name="表一_常规 2 2" xfId="97"/>
    <cellStyle name="表四_Percent" xfId="98"/>
    <cellStyle name="表七(2)_常规 2" xfId="99"/>
    <cellStyle name="表二_Currency" xfId="100"/>
    <cellStyle name="表七(2)_常规 3" xfId="101"/>
    <cellStyle name="表二_常规 2 2" xfId="102"/>
    <cellStyle name="表七(2)_常规 4" xfId="103"/>
    <cellStyle name="表七(2)___builtInStyle22" xfId="104"/>
    <cellStyle name="表七(2)___builtInStyle17" xfId="105"/>
    <cellStyle name="表六 (1)_Comma" xfId="106"/>
    <cellStyle name="表一_Comma" xfId="107"/>
    <cellStyle name="表一_常规 4" xfId="108"/>
    <cellStyle name="表一_常规 3 2" xfId="109"/>
    <cellStyle name="表一_Comma [0]" xfId="110"/>
    <cellStyle name="表九___builtInStyle39" xfId="111"/>
    <cellStyle name="表一_Currency" xfId="112"/>
    <cellStyle name="表一_Currency [0]" xfId="113"/>
    <cellStyle name="表一_Note" xfId="114"/>
    <cellStyle name="表一_Percent" xfId="115"/>
    <cellStyle name="表一_常规 2" xfId="116"/>
    <cellStyle name="表七 (1)_常规 10" xfId="117"/>
    <cellStyle name="表一_常规 5" xfId="118"/>
    <cellStyle name="表一_超链接" xfId="119"/>
    <cellStyle name="表六 (1)___builtInStyle25" xfId="120"/>
    <cellStyle name="表六 (1)___builtInStyle30" xfId="121"/>
    <cellStyle name="表一_已访问的超链接" xfId="122"/>
    <cellStyle name="表一___builtInStyle11" xfId="123"/>
    <cellStyle name="表六 (1)_Normal" xfId="124"/>
    <cellStyle name="表七 (1)_Currency [0]" xfId="125"/>
    <cellStyle name="表一___builtInStyle12" xfId="126"/>
    <cellStyle name="表二_Comma" xfId="127"/>
    <cellStyle name="表一___builtInStyle13" xfId="128"/>
    <cellStyle name="表一___builtInStyle15" xfId="129"/>
    <cellStyle name="表一___builtInStyle20" xfId="130"/>
    <cellStyle name="表一___builtInStyle16" xfId="131"/>
    <cellStyle name="表一___builtInStyle21" xfId="132"/>
    <cellStyle name="表一___builtInStyle17" xfId="133"/>
    <cellStyle name="表一___builtInStyle22" xfId="134"/>
    <cellStyle name="表二_百分比 2" xfId="135"/>
    <cellStyle name="表二___builtInStyle22_1" xfId="136"/>
    <cellStyle name="表一___builtInStyle18" xfId="137"/>
    <cellStyle name="表一___builtInStyle23" xfId="138"/>
    <cellStyle name="表五_Currency" xfId="139"/>
    <cellStyle name="表二___builtInStyle22_2" xfId="140"/>
    <cellStyle name="表七 (1)_常规 2" xfId="141"/>
    <cellStyle name="表一___builtInStyle19" xfId="142"/>
    <cellStyle name="表一___builtInStyle24" xfId="143"/>
    <cellStyle name="表七 (1)_常规 3" xfId="144"/>
    <cellStyle name="表八_Note" xfId="145"/>
    <cellStyle name="表一___builtInStyle25" xfId="146"/>
    <cellStyle name="表一___builtInStyle30" xfId="147"/>
    <cellStyle name="表七 (1)_常规 4" xfId="148"/>
    <cellStyle name="表一___builtInStyle26" xfId="149"/>
    <cellStyle name="表一___builtInStyle31" xfId="150"/>
    <cellStyle name="表四_Currency [0]" xfId="151"/>
    <cellStyle name="表七 (1)_常规 5" xfId="152"/>
    <cellStyle name="表一___builtInStyle27" xfId="153"/>
    <cellStyle name="表一___builtInStyle32" xfId="154"/>
    <cellStyle name="表五_已访问的超链接" xfId="155"/>
    <cellStyle name="表六 (1)_常规 2 2" xfId="156"/>
    <cellStyle name="表一___builtInStyle28" xfId="157"/>
    <cellStyle name="表一___builtInStyle33" xfId="158"/>
    <cellStyle name="表一___builtInStyle29" xfId="159"/>
    <cellStyle name="表一___builtInStyle34" xfId="160"/>
    <cellStyle name="表一___builtInStyle35" xfId="161"/>
    <cellStyle name="表一___builtInStyle40" xfId="162"/>
    <cellStyle name="表一___builtInStyle36" xfId="163"/>
    <cellStyle name="表一___builtInStyle41" xfId="164"/>
    <cellStyle name="表一___builtInStyle37" xfId="165"/>
    <cellStyle name="表一___builtInStyle42" xfId="166"/>
    <cellStyle name="表一___builtInStyle38" xfId="167"/>
    <cellStyle name="表一___builtInStyle43" xfId="168"/>
    <cellStyle name="表六（2)_常规 3 2" xfId="169"/>
    <cellStyle name="表一___builtInStyle39" xfId="170"/>
    <cellStyle name="表一___builtInStyle44" xfId="171"/>
    <cellStyle name="表六 (1)_Currency" xfId="172"/>
    <cellStyle name="表十___builtInStyle28" xfId="173"/>
    <cellStyle name="表二_Comma [0]" xfId="174"/>
    <cellStyle name="表二_Currency [0]" xfId="175"/>
    <cellStyle name="表二_Note" xfId="176"/>
    <cellStyle name="表二___builtInStyle75" xfId="177"/>
    <cellStyle name="表二___builtInStyle80" xfId="178"/>
    <cellStyle name="表二_Percent" xfId="179"/>
    <cellStyle name="表二___builtInStyle56" xfId="180"/>
    <cellStyle name="表二___builtInStyle61" xfId="181"/>
    <cellStyle name="表三___builtInStyle6" xfId="182"/>
    <cellStyle name="表二_Normal" xfId="183"/>
    <cellStyle name="表二_常规 10" xfId="184"/>
    <cellStyle name="表二_常规 2" xfId="185"/>
    <cellStyle name="表三___builtInStyle25" xfId="186"/>
    <cellStyle name="表三___builtInStyle30" xfId="187"/>
    <cellStyle name="表二_常规 3" xfId="188"/>
    <cellStyle name="表三___builtInStyle26" xfId="189"/>
    <cellStyle name="表三___builtInStyle31" xfId="190"/>
    <cellStyle name="表二_常规 4" xfId="191"/>
    <cellStyle name="表三___builtInStyle27" xfId="192"/>
    <cellStyle name="表三___builtInStyle32" xfId="193"/>
    <cellStyle name="表二_超链接" xfId="194"/>
    <cellStyle name="表二___builtInStyle11" xfId="195"/>
    <cellStyle name="表二___builtInStyle12" xfId="196"/>
    <cellStyle name="表二___builtInStyle13" xfId="197"/>
    <cellStyle name="表二___builtInStyle14" xfId="198"/>
    <cellStyle name="表二___builtInStyle15" xfId="199"/>
    <cellStyle name="表二___builtInStyle20" xfId="200"/>
    <cellStyle name="表二___builtInStyle16" xfId="201"/>
    <cellStyle name="表二___builtInStyle21" xfId="202"/>
    <cellStyle name="表六 (1)_Note" xfId="203"/>
    <cellStyle name="表二___builtInStyle17" xfId="204"/>
    <cellStyle name="表二___builtInStyle22" xfId="205"/>
    <cellStyle name="表二___builtInStyle18" xfId="206"/>
    <cellStyle name="表二___builtInStyle23" xfId="207"/>
    <cellStyle name="表四_常规 2 2" xfId="208"/>
    <cellStyle name="表二___builtInStyle19" xfId="209"/>
    <cellStyle name="表二___builtInStyle24" xfId="210"/>
    <cellStyle name="表二___builtInStyle25" xfId="211"/>
    <cellStyle name="表二___builtInStyle30" xfId="212"/>
    <cellStyle name="表二___builtInStyle26" xfId="213"/>
    <cellStyle name="表二___builtInStyle31" xfId="214"/>
    <cellStyle name="表二___builtInStyle27" xfId="215"/>
    <cellStyle name="表二___builtInStyle32" xfId="216"/>
    <cellStyle name="表二___builtInStyle28" xfId="217"/>
    <cellStyle name="表二___builtInStyle33" xfId="218"/>
    <cellStyle name="表四_Comma" xfId="219"/>
    <cellStyle name="表二___builtInStyle29" xfId="220"/>
    <cellStyle name="表二___builtInStyle34" xfId="221"/>
    <cellStyle name="表六（2)_Comma [0]" xfId="222"/>
    <cellStyle name="表二___builtInStyle35" xfId="223"/>
    <cellStyle name="表二___builtInStyle40" xfId="224"/>
    <cellStyle name="表二___builtInStyle36" xfId="225"/>
    <cellStyle name="表二___builtInStyle41" xfId="226"/>
    <cellStyle name="表二___builtInStyle37" xfId="227"/>
    <cellStyle name="表二___builtInStyle42" xfId="228"/>
    <cellStyle name="表二___builtInStyle38" xfId="229"/>
    <cellStyle name="表二___builtInStyle43" xfId="230"/>
    <cellStyle name="表四_百分比 2" xfId="231"/>
    <cellStyle name="表二___builtInStyle39" xfId="232"/>
    <cellStyle name="表二___builtInStyle44" xfId="233"/>
    <cellStyle name="表六（2)_常规 2" xfId="234"/>
    <cellStyle name="表二___builtInStyle45" xfId="235"/>
    <cellStyle name="表二___builtInStyle50" xfId="236"/>
    <cellStyle name="表六（2)_常规 3" xfId="237"/>
    <cellStyle name="表三_Currency [0]" xfId="238"/>
    <cellStyle name="表二___builtInStyle46" xfId="239"/>
    <cellStyle name="表二___builtInStyle51" xfId="240"/>
    <cellStyle name="表六（2)_常规 4" xfId="241"/>
    <cellStyle name="表二___builtInStyle48" xfId="242"/>
    <cellStyle name="表二___builtInStyle53" xfId="243"/>
    <cellStyle name="表三___builtInStyle3" xfId="244"/>
    <cellStyle name="表二___builtInStyle49" xfId="245"/>
    <cellStyle name="表二___builtInStyle54" xfId="246"/>
    <cellStyle name="表三___builtInStyle4" xfId="247"/>
    <cellStyle name="表二___builtInStyle55" xfId="248"/>
    <cellStyle name="表二___builtInStyle60" xfId="249"/>
    <cellStyle name="表三___builtInStyle5" xfId="250"/>
    <cellStyle name="表二___builtInStyle57" xfId="251"/>
    <cellStyle name="表二___builtInStyle62" xfId="252"/>
    <cellStyle name="表三___builtInStyle7" xfId="253"/>
    <cellStyle name="表二___builtInStyle58" xfId="254"/>
    <cellStyle name="表二___builtInStyle63" xfId="255"/>
    <cellStyle name="表三_常规 2" xfId="256"/>
    <cellStyle name="表三___builtInStyle8" xfId="257"/>
    <cellStyle name="表二___builtInStyle59" xfId="258"/>
    <cellStyle name="表二___builtInStyle64" xfId="259"/>
    <cellStyle name="表三___builtInStyle9" xfId="260"/>
    <cellStyle name="表八_Currency [0]" xfId="261"/>
    <cellStyle name="表二___builtInStyle66" xfId="262"/>
    <cellStyle name="表二___builtInStyle71" xfId="263"/>
    <cellStyle name="表七(2)_超链接" xfId="264"/>
    <cellStyle name="表二___builtInStyle67" xfId="265"/>
    <cellStyle name="表二___builtInStyle72" xfId="266"/>
    <cellStyle name="表二___builtInStyle68" xfId="267"/>
    <cellStyle name="表二___builtInStyle73" xfId="268"/>
    <cellStyle name="表四_常规 3 2" xfId="269"/>
    <cellStyle name="表二___builtInStyle69" xfId="270"/>
    <cellStyle name="表二___builtInStyle74" xfId="271"/>
    <cellStyle name="表二___builtInStyle76" xfId="272"/>
    <cellStyle name="表二___builtInStyle81" xfId="273"/>
    <cellStyle name="表二___builtInStyle77" xfId="274"/>
    <cellStyle name="表二___builtInStyle82" xfId="275"/>
    <cellStyle name="表二___builtInStyle78" xfId="276"/>
    <cellStyle name="表二___builtInStyle83" xfId="277"/>
    <cellStyle name="表二___builtInStyle79" xfId="278"/>
    <cellStyle name="表二___builtInStyle84" xfId="279"/>
    <cellStyle name="表二___builtInStyle85" xfId="280"/>
    <cellStyle name="表二___builtInStyle90" xfId="281"/>
    <cellStyle name="表二___builtInStyle86" xfId="282"/>
    <cellStyle name="表二___builtInStyle91" xfId="283"/>
    <cellStyle name="表五___builtInStyle11" xfId="284"/>
    <cellStyle name="表二___builtInStyle87" xfId="285"/>
    <cellStyle name="表二___builtInStyle92" xfId="286"/>
    <cellStyle name="表五___builtInStyle12" xfId="287"/>
    <cellStyle name="表二___builtInStyle88" xfId="288"/>
    <cellStyle name="表二___builtInStyle93" xfId="289"/>
    <cellStyle name="表五___builtInStyle13" xfId="290"/>
    <cellStyle name="表二___builtInStyle89" xfId="291"/>
    <cellStyle name="表二___builtInStyle94" xfId="292"/>
    <cellStyle name="表五___builtInStyle14" xfId="293"/>
    <cellStyle name="表二___builtInStyle95" xfId="294"/>
    <cellStyle name="表四_Comma [0]" xfId="295"/>
    <cellStyle name="表五___builtInStyle15" xfId="296"/>
    <cellStyle name="表五___builtInStyle20" xfId="297"/>
    <cellStyle name="表二___builtInStyle91_1" xfId="298"/>
    <cellStyle name="表三_Comma" xfId="299"/>
    <cellStyle name="表三_Comma [0]" xfId="300"/>
    <cellStyle name="表三_Currency" xfId="301"/>
    <cellStyle name="表三_Note" xfId="302"/>
    <cellStyle name="表三_Percent" xfId="303"/>
    <cellStyle name="表三___builtInStyle11" xfId="304"/>
    <cellStyle name="表五_常规 10" xfId="305"/>
    <cellStyle name="表三___builtInStyle12" xfId="306"/>
    <cellStyle name="表三___builtInStyle13" xfId="307"/>
    <cellStyle name="表七 (1)_Note" xfId="308"/>
    <cellStyle name="表三___builtInStyle14" xfId="309"/>
    <cellStyle name="表三___builtInStyle16" xfId="310"/>
    <cellStyle name="表三___builtInStyle21" xfId="311"/>
    <cellStyle name="表三___builtInStyle17" xfId="312"/>
    <cellStyle name="表三___builtInStyle22" xfId="313"/>
    <cellStyle name="表三___builtInStyle18" xfId="314"/>
    <cellStyle name="表三___builtInStyle23" xfId="315"/>
    <cellStyle name="表三___builtInStyle19" xfId="316"/>
    <cellStyle name="表三___builtInStyle24" xfId="317"/>
    <cellStyle name="表三___builtInStyle29" xfId="318"/>
    <cellStyle name="表三___builtInStyle34" xfId="319"/>
    <cellStyle name="表三___builtInStyle35" xfId="320"/>
    <cellStyle name="表三___builtInStyle40" xfId="321"/>
    <cellStyle name="表三___builtInStyle36" xfId="322"/>
    <cellStyle name="表三___builtInStyle41" xfId="323"/>
    <cellStyle name="表三___builtInStyle37" xfId="324"/>
    <cellStyle name="表三___builtInStyle42" xfId="325"/>
    <cellStyle name="表三___builtInStyle38" xfId="326"/>
    <cellStyle name="表三___builtInStyle43" xfId="327"/>
    <cellStyle name="表九___builtInStyle44_1" xfId="328"/>
    <cellStyle name="表三___builtInStyle39" xfId="329"/>
    <cellStyle name="表三___builtInStyle44" xfId="330"/>
    <cellStyle name="表三___builtInStyle45" xfId="331"/>
    <cellStyle name="表三___builtInStyle50" xfId="332"/>
    <cellStyle name="表三___builtInStyle46" xfId="333"/>
    <cellStyle name="表三___builtInStyle51" xfId="334"/>
    <cellStyle name="表七 (1)_超链接" xfId="335"/>
    <cellStyle name="表三___builtInStyle47" xfId="336"/>
    <cellStyle name="表三___builtInStyle52" xfId="337"/>
    <cellStyle name="表三___builtInStyle49" xfId="338"/>
    <cellStyle name="表三___builtInStyle54" xfId="339"/>
    <cellStyle name="表三___builtInStyle55" xfId="340"/>
    <cellStyle name="表四_Currency" xfId="341"/>
    <cellStyle name="表四_Normal" xfId="342"/>
    <cellStyle name="表四_常规 10" xfId="343"/>
    <cellStyle name="表四_常规 2" xfId="344"/>
    <cellStyle name="表四_常规 3" xfId="345"/>
    <cellStyle name="表四_常规 4" xfId="346"/>
    <cellStyle name="表四_常规 5" xfId="347"/>
    <cellStyle name="表四_超链接" xfId="348"/>
    <cellStyle name="表七(2)___builtInStyle24" xfId="349"/>
    <cellStyle name="表七(2)___builtInStyle19" xfId="350"/>
    <cellStyle name="表四_已访问的超链接" xfId="351"/>
    <cellStyle name="表四___builtInStyle11" xfId="352"/>
    <cellStyle name="表七(2)_Comma" xfId="353"/>
    <cellStyle name="表四___builtInStyle12" xfId="354"/>
    <cellStyle name="表四___builtInStyle13" xfId="355"/>
    <cellStyle name="表四___builtInStyle14" xfId="356"/>
    <cellStyle name="表四___builtInStyle15" xfId="357"/>
    <cellStyle name="表四___builtInStyle20" xfId="358"/>
    <cellStyle name="表四___builtInStyle16" xfId="359"/>
    <cellStyle name="表四___builtInStyle21" xfId="360"/>
    <cellStyle name="表七(2)_百分比 2" xfId="361"/>
    <cellStyle name="表四___builtInStyle17" xfId="362"/>
    <cellStyle name="表四___builtInStyle22" xfId="363"/>
    <cellStyle name="表四___builtInStyle18" xfId="364"/>
    <cellStyle name="表四___builtInStyle23" xfId="365"/>
    <cellStyle name="表四___builtInStyle19" xfId="366"/>
    <cellStyle name="表四___builtInStyle24" xfId="367"/>
    <cellStyle name="表六 (1)___builtInStyle11" xfId="368"/>
    <cellStyle name="表四___builtInStyle25" xfId="369"/>
    <cellStyle name="表四___builtInStyle30" xfId="370"/>
    <cellStyle name="表六 (1)___builtInStyle12" xfId="371"/>
    <cellStyle name="表四___builtInStyle26" xfId="372"/>
    <cellStyle name="表四___builtInStyle31" xfId="373"/>
    <cellStyle name="表六 (1)___builtInStyle13" xfId="374"/>
    <cellStyle name="表四___builtInStyle27" xfId="375"/>
    <cellStyle name="表四___builtInStyle32" xfId="376"/>
    <cellStyle name="表六 (1)_Currency [0]" xfId="377"/>
    <cellStyle name="表六 (1)___builtInStyle14" xfId="378"/>
    <cellStyle name="表四___builtInStyle28" xfId="379"/>
    <cellStyle name="表四___builtInStyle33" xfId="380"/>
    <cellStyle name="表六 (1)___builtInStyle15" xfId="381"/>
    <cellStyle name="表六 (1)___builtInStyle20" xfId="382"/>
    <cellStyle name="表四___builtInStyle29" xfId="383"/>
    <cellStyle name="表四___builtInStyle34" xfId="384"/>
    <cellStyle name="表六 (1)___builtInStyle16" xfId="385"/>
    <cellStyle name="表六 (1)___builtInStyle21" xfId="386"/>
    <cellStyle name="表四___builtInStyle35" xfId="387"/>
    <cellStyle name="表六 (1)___builtInStyle17" xfId="388"/>
    <cellStyle name="表六 (1)___builtInStyle22" xfId="389"/>
    <cellStyle name="表五_Comma" xfId="390"/>
    <cellStyle name="表五_Comma [0]" xfId="391"/>
    <cellStyle name="表六 (1)_常规 2" xfId="392"/>
    <cellStyle name="表五_Currency [0]" xfId="393"/>
    <cellStyle name="表五_Note" xfId="394"/>
    <cellStyle name="表十四___builtInStyle35" xfId="395"/>
    <cellStyle name="表五_百分比 2" xfId="396"/>
    <cellStyle name="表五_Normal" xfId="397"/>
    <cellStyle name="表五_常规 2" xfId="398"/>
    <cellStyle name="表六 (1)___builtInStyle36" xfId="399"/>
    <cellStyle name="表六 (1)___builtInStyle41" xfId="400"/>
    <cellStyle name="表十四___builtInStyle24" xfId="401"/>
    <cellStyle name="表十四___builtInStyle19" xfId="402"/>
    <cellStyle name="表五_常规 2 2" xfId="403"/>
    <cellStyle name="表五_常规 3" xfId="404"/>
    <cellStyle name="表六 (1)___builtInStyle37" xfId="405"/>
    <cellStyle name="表六 (1)___builtInStyle42" xfId="406"/>
    <cellStyle name="表五_常规 3 2" xfId="407"/>
    <cellStyle name="表五_常规 4" xfId="408"/>
    <cellStyle name="表六 (1)___builtInStyle38" xfId="409"/>
    <cellStyle name="表六 (1)___builtInStyle43" xfId="410"/>
    <cellStyle name="表五_常规 5" xfId="411"/>
    <cellStyle name="表六 (1)___builtInStyle39" xfId="412"/>
    <cellStyle name="表六 (1)___builtInStyle44" xfId="413"/>
    <cellStyle name="表五_超链接" xfId="414"/>
    <cellStyle name="表五___builtInStyle19" xfId="415"/>
    <cellStyle name="表五___builtInStyle24" xfId="416"/>
    <cellStyle name="表五___builtInStyle16" xfId="417"/>
    <cellStyle name="表五___builtInStyle21" xfId="418"/>
    <cellStyle name="表五___builtInStyle17" xfId="419"/>
    <cellStyle name="表五___builtInStyle22" xfId="420"/>
    <cellStyle name="表五___builtInStyle18" xfId="421"/>
    <cellStyle name="表五___builtInStyle23" xfId="422"/>
    <cellStyle name="表五___builtInStyle25" xfId="423"/>
    <cellStyle name="表五___builtInStyle30" xfId="424"/>
    <cellStyle name="表六（2)_Normal" xfId="425"/>
    <cellStyle name="表五___builtInStyle27" xfId="426"/>
    <cellStyle name="表五___builtInStyle28" xfId="427"/>
    <cellStyle name="表五___builtInStyle29" xfId="428"/>
    <cellStyle name="表十___builtInStyle27" xfId="429"/>
    <cellStyle name="表六 (1)_Comma [0]" xfId="430"/>
    <cellStyle name="表六 (1)_Percent" xfId="431"/>
    <cellStyle name="表六 (1)_百分比 2" xfId="432"/>
    <cellStyle name="表六 (1)_常规 10" xfId="433"/>
    <cellStyle name="表六（2)___builtInStyle11" xfId="434"/>
    <cellStyle name="表六 (1)_常规 3" xfId="435"/>
    <cellStyle name="表六 (1)_已访问的超链接" xfId="436"/>
    <cellStyle name="表六 (1)_常规 3 2" xfId="437"/>
    <cellStyle name="表六（2)___builtInStyle37" xfId="438"/>
    <cellStyle name="表七 (1)___builtInStyle18" xfId="439"/>
    <cellStyle name="表七 (1)___builtInStyle23" xfId="440"/>
    <cellStyle name="表六 (1)___builtInStyle18" xfId="441"/>
    <cellStyle name="表六 (1)___builtInStyle23" xfId="442"/>
    <cellStyle name="表六 (1)___builtInStyle19" xfId="443"/>
    <cellStyle name="表六 (1)___builtInStyle24" xfId="444"/>
    <cellStyle name="表六 (1)___builtInStyle26" xfId="445"/>
    <cellStyle name="表六 (1)___builtInStyle31" xfId="446"/>
    <cellStyle name="表六 (1)___builtInStyle27" xfId="447"/>
    <cellStyle name="表六 (1)___builtInStyle32" xfId="448"/>
    <cellStyle name="表六 (1)___builtInStyle28" xfId="449"/>
    <cellStyle name="表六 (1)___builtInStyle33" xfId="450"/>
    <cellStyle name="表六 (1)___builtInStyle29" xfId="451"/>
    <cellStyle name="表六 (1)___builtInStyle34" xfId="452"/>
    <cellStyle name="表六 (1)___builtInStyle35" xfId="453"/>
    <cellStyle name="表六 (1)___builtInStyle40" xfId="454"/>
    <cellStyle name="表七(2)_Currency [0]" xfId="455"/>
    <cellStyle name="表六（2)_Currency" xfId="456"/>
    <cellStyle name="表七(2)_Comma [0]" xfId="457"/>
    <cellStyle name="表九___builtInStyle43_2" xfId="458"/>
    <cellStyle name="表六（2)_Currency [0]" xfId="459"/>
    <cellStyle name="表十三___builtInStyle42" xfId="460"/>
    <cellStyle name="表十三___builtInStyle37" xfId="461"/>
    <cellStyle name="表六（2)_Note" xfId="462"/>
    <cellStyle name="表六（2)_Percent" xfId="463"/>
    <cellStyle name="表六（2)_百分比 2" xfId="464"/>
    <cellStyle name="表八_Comma [0]" xfId="465"/>
    <cellStyle name="表六（2)_常规 2 2" xfId="466"/>
    <cellStyle name="表六（2)_超链接" xfId="467"/>
    <cellStyle name="表六（2)___builtInStyle12" xfId="468"/>
    <cellStyle name="表六（2)___builtInStyle13" xfId="469"/>
    <cellStyle name="表六（2)___builtInStyle14" xfId="470"/>
    <cellStyle name="表六（2)___builtInStyle15" xfId="471"/>
    <cellStyle name="表六（2)___builtInStyle20" xfId="472"/>
    <cellStyle name="表六（2)___builtInStyle16" xfId="473"/>
    <cellStyle name="表六（2)___builtInStyle21" xfId="474"/>
    <cellStyle name="表七(2)_已访问的超链接" xfId="475"/>
    <cellStyle name="表六（2)___builtInStyle17" xfId="476"/>
    <cellStyle name="表六（2)___builtInStyle22" xfId="477"/>
    <cellStyle name="表六（2)___builtInStyle18" xfId="478"/>
    <cellStyle name="表六（2)___builtInStyle23" xfId="479"/>
    <cellStyle name="表六（2)___builtInStyle19" xfId="480"/>
    <cellStyle name="表六（2)___builtInStyle24" xfId="481"/>
    <cellStyle name="表六（2)___builtInStyle25" xfId="482"/>
    <cellStyle name="表六（2)___builtInStyle30" xfId="483"/>
    <cellStyle name="表七 (1)___builtInStyle11" xfId="484"/>
    <cellStyle name="表六（2)___builtInStyle26" xfId="485"/>
    <cellStyle name="表六（2)___builtInStyle31" xfId="486"/>
    <cellStyle name="表七 (1)___builtInStyle12" xfId="487"/>
    <cellStyle name="表六（2)___builtInStyle27" xfId="488"/>
    <cellStyle name="表六（2)___builtInStyle32" xfId="489"/>
    <cellStyle name="表七 (1)___builtInStyle13" xfId="490"/>
    <cellStyle name="表六（2)___builtInStyle28" xfId="491"/>
    <cellStyle name="表六（2)___builtInStyle33" xfId="492"/>
    <cellStyle name="表七 (1)___builtInStyle14" xfId="493"/>
    <cellStyle name="表六（2)___builtInStyle29" xfId="494"/>
    <cellStyle name="表六（2)___builtInStyle34" xfId="495"/>
    <cellStyle name="表七 (1)___builtInStyle15" xfId="496"/>
    <cellStyle name="表七 (1)___builtInStyle20" xfId="497"/>
    <cellStyle name="表六（2)___builtInStyle35" xfId="498"/>
    <cellStyle name="表六（2)___builtInStyle40" xfId="499"/>
    <cellStyle name="表七 (1)___builtInStyle16" xfId="500"/>
    <cellStyle name="表七 (1)___builtInStyle21" xfId="501"/>
    <cellStyle name="表六（2)___builtInStyle36" xfId="502"/>
    <cellStyle name="表七 (1)___builtInStyle17" xfId="503"/>
    <cellStyle name="表七 (1)___builtInStyle22" xfId="504"/>
    <cellStyle name="表六（2)___builtInStyle38" xfId="505"/>
    <cellStyle name="表七 (1)___builtInStyle19" xfId="506"/>
    <cellStyle name="表七 (1)___builtInStyle24" xfId="507"/>
    <cellStyle name="表六（2)___builtInStyle39" xfId="508"/>
    <cellStyle name="表七 (1)___builtInStyle25" xfId="509"/>
    <cellStyle name="表七 (1)___builtInStyle30" xfId="510"/>
    <cellStyle name="表七 (1)_Comma" xfId="511"/>
    <cellStyle name="表七 (1)_Comma [0]" xfId="512"/>
    <cellStyle name="表七 (1)_Currency" xfId="513"/>
    <cellStyle name="表七 (1)_Percent" xfId="514"/>
    <cellStyle name="表八_常规 3" xfId="515"/>
    <cellStyle name="表七 (1)_百分比 2" xfId="516"/>
    <cellStyle name="表七 (1)_常规 2 2" xfId="517"/>
    <cellStyle name="表七 (1)_常规 3 2" xfId="518"/>
    <cellStyle name="表九___builtInStyle43" xfId="519"/>
    <cellStyle name="表九___builtInStyle38" xfId="520"/>
    <cellStyle name="表七 (1)_已访问的超链接" xfId="521"/>
    <cellStyle name="表七 (1)___builtInStyle31" xfId="522"/>
    <cellStyle name="表七 (1)___builtInStyle26" xfId="523"/>
    <cellStyle name="表七 (1)___builtInStyle32" xfId="524"/>
    <cellStyle name="表七 (1)___builtInStyle27" xfId="525"/>
    <cellStyle name="表七 (1)___builtInStyle33" xfId="526"/>
    <cellStyle name="表七 (1)___builtInStyle28" xfId="527"/>
    <cellStyle name="表七 (1)___builtInStyle34" xfId="528"/>
    <cellStyle name="表七 (1)___builtInStyle29" xfId="529"/>
    <cellStyle name="表七 (1)___builtInStyle40" xfId="530"/>
    <cellStyle name="表七 (1)___builtInStyle35" xfId="531"/>
    <cellStyle name="表七 (1)___builtInStyle41" xfId="532"/>
    <cellStyle name="表七 (1)___builtInStyle36" xfId="533"/>
    <cellStyle name="表七 (1)___builtInStyle42" xfId="534"/>
    <cellStyle name="表七 (1)___builtInStyle37" xfId="535"/>
    <cellStyle name="表七 (1)___builtInStyle43" xfId="536"/>
    <cellStyle name="表七 (1)___builtInStyle38" xfId="537"/>
    <cellStyle name="表七 (1)___builtInStyle39" xfId="538"/>
    <cellStyle name="表七(2)_Currency" xfId="539"/>
    <cellStyle name="表七(2)_Percent" xfId="540"/>
    <cellStyle name="表七(2)_Normal" xfId="541"/>
    <cellStyle name="表七(2)___builtInStyle25" xfId="542"/>
    <cellStyle name="表七(2)___builtInStyle30" xfId="543"/>
    <cellStyle name="表七(2)_常规 3 2" xfId="544"/>
    <cellStyle name="表九___builtInStyle17" xfId="545"/>
    <cellStyle name="表九___builtInStyle22" xfId="546"/>
    <cellStyle name="表七(2)_常规 5" xfId="547"/>
    <cellStyle name="表七(2)___builtInStyle11" xfId="548"/>
    <cellStyle name="表七(2)___builtInStyle13" xfId="549"/>
    <cellStyle name="表七(2)___builtInStyle14" xfId="550"/>
    <cellStyle name="表七(2)___builtInStyle15" xfId="551"/>
    <cellStyle name="表七(2)___builtInStyle20" xfId="552"/>
    <cellStyle name="表七(2)___builtInStyle16" xfId="553"/>
    <cellStyle name="表七(2)___builtInStyle21" xfId="554"/>
    <cellStyle name="表七(2)___builtInStyle18" xfId="555"/>
    <cellStyle name="表七(2)___builtInStyle23" xfId="556"/>
    <cellStyle name="表七(2)___builtInStyle26" xfId="557"/>
    <cellStyle name="表七(2)___builtInStyle31" xfId="558"/>
    <cellStyle name="表七(2)___builtInStyle27" xfId="559"/>
    <cellStyle name="表七(2)___builtInStyle32" xfId="560"/>
    <cellStyle name="表七(2)___builtInStyle28" xfId="561"/>
    <cellStyle name="表七(2)___builtInStyle33" xfId="562"/>
    <cellStyle name="表七(2)___builtInStyle29" xfId="563"/>
    <cellStyle name="表七(2)___builtInStyle34" xfId="564"/>
    <cellStyle name="表七(2)___builtInStyle35" xfId="565"/>
    <cellStyle name="表八_Comma" xfId="566"/>
    <cellStyle name="表八_Currency" xfId="567"/>
    <cellStyle name="表八_Percent" xfId="568"/>
    <cellStyle name="表八_Normal" xfId="569"/>
    <cellStyle name="表八_常规 10" xfId="570"/>
    <cellStyle name="表十二___builtInStyle18" xfId="571"/>
    <cellStyle name="表八_常规 2" xfId="572"/>
    <cellStyle name="表八_常规 2 2" xfId="573"/>
    <cellStyle name="表十___builtInStyle35" xfId="574"/>
    <cellStyle name="表十___builtInStyle40" xfId="575"/>
    <cellStyle name="表八_常规 4" xfId="576"/>
    <cellStyle name="表八_常规 5" xfId="577"/>
    <cellStyle name="表八_超链接" xfId="578"/>
    <cellStyle name="表八_已访问的超链接" xfId="579"/>
    <cellStyle name="表八___builtInStyle11" xfId="580"/>
    <cellStyle name="表八___builtInStyle12" xfId="581"/>
    <cellStyle name="表八___builtInStyle13" xfId="582"/>
    <cellStyle name="表八___builtInStyle14" xfId="583"/>
    <cellStyle name="表八___builtInStyle15" xfId="584"/>
    <cellStyle name="表八___builtInStyle20" xfId="585"/>
    <cellStyle name="表八___builtInStyle16" xfId="586"/>
    <cellStyle name="表八___builtInStyle21" xfId="587"/>
    <cellStyle name="表八___builtInStyle17" xfId="588"/>
    <cellStyle name="表八___builtInStyle22" xfId="589"/>
    <cellStyle name="表八___builtInStyle18" xfId="590"/>
    <cellStyle name="表八___builtInStyle23" xfId="591"/>
    <cellStyle name="表八___builtInStyle19" xfId="592"/>
    <cellStyle name="表八___builtInStyle24" xfId="593"/>
    <cellStyle name="表八___builtInStyle25" xfId="594"/>
    <cellStyle name="表八___builtInStyle30" xfId="595"/>
    <cellStyle name="表八___builtInStyle26" xfId="596"/>
    <cellStyle name="表八___builtInStyle31" xfId="597"/>
    <cellStyle name="表八___builtInStyle27" xfId="598"/>
    <cellStyle name="表八___builtInStyle32" xfId="599"/>
    <cellStyle name="表八___builtInStyle28" xfId="600"/>
    <cellStyle name="表八___builtInStyle33" xfId="601"/>
    <cellStyle name="表八___builtInStyle29" xfId="602"/>
    <cellStyle name="表八___builtInStyle34" xfId="603"/>
    <cellStyle name="表八___builtInStyle35" xfId="604"/>
    <cellStyle name="表八___builtInStyle40" xfId="605"/>
    <cellStyle name="表八___builtInStyle36" xfId="606"/>
    <cellStyle name="表八___builtInStyle41" xfId="607"/>
    <cellStyle name="表八___builtInStyle37" xfId="608"/>
    <cellStyle name="表八___builtInStyle42" xfId="609"/>
    <cellStyle name="表八___builtInStyle38" xfId="610"/>
    <cellStyle name="表八___builtInStyle43" xfId="611"/>
    <cellStyle name="表八___builtInStyle39" xfId="612"/>
    <cellStyle name="表八___builtInStyle44" xfId="613"/>
    <cellStyle name="表八___builtInStyle45" xfId="614"/>
    <cellStyle name="表九___builtInStyle42" xfId="615"/>
    <cellStyle name="表九___builtInStyle37" xfId="616"/>
    <cellStyle name="表九___builtInStyle58" xfId="617"/>
    <cellStyle name="表九___builtInStyle41" xfId="618"/>
    <cellStyle name="表九___builtInStyle36" xfId="619"/>
    <cellStyle name="表九___builtInStyle19" xfId="620"/>
    <cellStyle name="表九___builtInStyle24" xfId="621"/>
    <cellStyle name="表九___builtInStyle21" xfId="622"/>
    <cellStyle name="表九___builtInStyle47_1" xfId="623"/>
    <cellStyle name="表九___builtInStyle52_1" xfId="624"/>
    <cellStyle name="表九___builtInStyle33" xfId="625"/>
    <cellStyle name="表九___builtInStyle28" xfId="626"/>
    <cellStyle name="表九___builtInStyle29" xfId="627"/>
    <cellStyle name="表九___builtInStyle34" xfId="628"/>
    <cellStyle name="表九___builtInStyle18" xfId="629"/>
    <cellStyle name="表九___builtInStyle23" xfId="630"/>
    <cellStyle name="表九___builtInStyle40" xfId="631"/>
    <cellStyle name="表九___builtInStyle35" xfId="632"/>
    <cellStyle name="表九___builtInStyle20" xfId="633"/>
    <cellStyle name="表九___builtInStyle46_1" xfId="634"/>
    <cellStyle name="表九___builtInStyle51_1" xfId="635"/>
    <cellStyle name="表九___builtInStyle32" xfId="636"/>
    <cellStyle name="表九___builtInStyle27" xfId="637"/>
    <cellStyle name="表九___builtInStyle30" xfId="638"/>
    <cellStyle name="表九___builtInStyle25" xfId="639"/>
    <cellStyle name="表九___builtInStyle59_1" xfId="640"/>
    <cellStyle name="表九___builtInStyle43_1" xfId="641"/>
    <cellStyle name="表九___builtInStyle60" xfId="642"/>
    <cellStyle name="表九___builtInStyle55" xfId="643"/>
    <cellStyle name="表九___builtInStyle56" xfId="644"/>
    <cellStyle name="表九___builtInStyle61" xfId="645"/>
    <cellStyle name="表九___builtInStyle31" xfId="646"/>
    <cellStyle name="表九___builtInStyle26" xfId="647"/>
    <cellStyle name="表九_常规 3 2" xfId="648"/>
    <cellStyle name="表九___builtInStyle48_1" xfId="649"/>
    <cellStyle name="表九___builtInStyle53_1" xfId="650"/>
    <cellStyle name="表九___builtInStyle54" xfId="651"/>
    <cellStyle name="表九___builtInStyle57" xfId="652"/>
    <cellStyle name="表九___builtInStyle50" xfId="653"/>
    <cellStyle name="表九___builtInStyle62_1" xfId="654"/>
    <cellStyle name="表十___builtInStyle42" xfId="655"/>
    <cellStyle name="表十___builtInStyle37" xfId="656"/>
    <cellStyle name="表十___builtInStyle23" xfId="657"/>
    <cellStyle name="表十___builtInStyle18" xfId="658"/>
    <cellStyle name="表十___builtInStyle17" xfId="659"/>
    <cellStyle name="表十___builtInStyle22" xfId="660"/>
    <cellStyle name="表十___builtInStyle21" xfId="661"/>
    <cellStyle name="表十___builtInStyle16" xfId="662"/>
    <cellStyle name="表十___builtInStyle24" xfId="663"/>
    <cellStyle name="表十___builtInStyle19" xfId="664"/>
    <cellStyle name="表十___builtInStyle15" xfId="665"/>
    <cellStyle name="表十___builtInStyle20" xfId="666"/>
    <cellStyle name="表十___builtInStyle41" xfId="667"/>
    <cellStyle name="表十___builtInStyle36" xfId="668"/>
    <cellStyle name="表十___builtInStyle31" xfId="669"/>
    <cellStyle name="表十___builtInStyle26" xfId="670"/>
    <cellStyle name="表十___builtInStyle25" xfId="671"/>
    <cellStyle name="表十___builtInStyle30" xfId="672"/>
    <cellStyle name="表十___builtInStyle38" xfId="673"/>
    <cellStyle name="表十___builtInStyle43" xfId="674"/>
    <cellStyle name="表十_常规 3 2" xfId="675"/>
    <cellStyle name="表十___builtInStyle29" xfId="676"/>
    <cellStyle name="表十___builtInStyle34" xfId="677"/>
    <cellStyle name="表十一_常规 3 2" xfId="678"/>
    <cellStyle name="表十二_常规 3 2" xfId="679"/>
    <cellStyle name="表十二___builtInStyle14" xfId="680"/>
    <cellStyle name="表十二___builtInStyle15" xfId="681"/>
    <cellStyle name="表十二___builtInStyle20" xfId="682"/>
    <cellStyle name="表十二___builtInStyle36" xfId="683"/>
    <cellStyle name="表十二___builtInStyle41" xfId="684"/>
    <cellStyle name="表十二___builtInStyle34" xfId="685"/>
    <cellStyle name="表十二___builtInStyle29" xfId="686"/>
    <cellStyle name="表十二___builtInStyle31" xfId="687"/>
    <cellStyle name="表十二___builtInStyle26" xfId="688"/>
    <cellStyle name="表十二___builtInStyle16" xfId="689"/>
    <cellStyle name="表十二___builtInStyle21" xfId="690"/>
    <cellStyle name="表十二___builtInStyle17" xfId="691"/>
    <cellStyle name="表十二___builtInStyle22" xfId="692"/>
    <cellStyle name="表十二___builtInStyle24" xfId="693"/>
    <cellStyle name="表十二___builtInStyle19" xfId="694"/>
    <cellStyle name="表十二___builtInStyle35" xfId="695"/>
    <cellStyle name="表十二___builtInStyle33" xfId="696"/>
    <cellStyle name="表十二___builtInStyle28" xfId="697"/>
    <cellStyle name="表十二___builtInStyle32" xfId="698"/>
    <cellStyle name="表十二___builtInStyle44" xfId="699"/>
    <cellStyle name="表十二___builtInStyle39" xfId="700"/>
    <cellStyle name="表十二___builtInStyle38" xfId="701"/>
    <cellStyle name="表十二___builtInStyle43" xfId="702"/>
    <cellStyle name="表十二___builtInStyle37" xfId="703"/>
    <cellStyle name="表十二___builtInStyle42" xfId="704"/>
    <cellStyle name="表十二___builtInStyle46" xfId="705"/>
    <cellStyle name="表十二___builtInStyle51" xfId="706"/>
    <cellStyle name="表十二___builtInStyle48" xfId="707"/>
    <cellStyle name="表十二___builtInStyle52" xfId="708"/>
    <cellStyle name="表十二___builtInStyle47" xfId="709"/>
    <cellStyle name="表十二___builtInStyle49" xfId="710"/>
    <cellStyle name="表十三___builtInStyle22" xfId="711"/>
    <cellStyle name="表十三___builtInStyle17" xfId="712"/>
    <cellStyle name="表十三___builtInStyle29" xfId="713"/>
    <cellStyle name="表十三___builtInStyle34" xfId="714"/>
    <cellStyle name="表十三___builtInStyle14" xfId="715"/>
    <cellStyle name="表十三___builtInStyle15" xfId="716"/>
    <cellStyle name="表十三_常规 3 2" xfId="717"/>
    <cellStyle name="表十三___builtInStyle16" xfId="718"/>
    <cellStyle name="表十三___builtInStyle19" xfId="719"/>
    <cellStyle name="表十三___builtInStyle39" xfId="720"/>
    <cellStyle name="表十三___builtInStyle44" xfId="721"/>
    <cellStyle name="表十三___builtInStyle30" xfId="722"/>
    <cellStyle name="表十三___builtInStyle31" xfId="723"/>
    <cellStyle name="表十三___builtInStyle32" xfId="724"/>
    <cellStyle name="表十三___builtInStyle35" xfId="725"/>
    <cellStyle name="表十三___builtInStyle40" xfId="726"/>
    <cellStyle name="表十三___builtInStyle36" xfId="727"/>
    <cellStyle name="表十三___builtInStyle38" xfId="728"/>
    <cellStyle name="表十三___builtInStyle43" xfId="729"/>
    <cellStyle name="表十四___builtInStyle17" xfId="730"/>
    <cellStyle name="表十四___builtInStyle22" xfId="731"/>
    <cellStyle name="表十四___builtInStyle33" xfId="732"/>
    <cellStyle name="表十四___builtInStyle18" xfId="733"/>
    <cellStyle name="表十四___builtInStyle23" xfId="734"/>
    <cellStyle name="表十四___builtInStyle34" xfId="735"/>
    <cellStyle name="表十四_常规 2" xfId="736"/>
    <cellStyle name="表十四_常规 3 2" xfId="7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大都市">
  <a:themeElements>
    <a:clrScheme name="大都市">
      <a:dk1>
        <a:sysClr val="windowText" lastClr="000000"/>
      </a:dk1>
      <a:lt1>
        <a:sysClr val="window" lastClr="FFFFFF"/>
      </a:lt1>
      <a:dk2>
        <a:srgbClr val="162F33"/>
      </a:dk2>
      <a:lt2>
        <a:srgbClr val="EAF0E0"/>
      </a:lt2>
      <a:accent1>
        <a:srgbClr val="50B4C8"/>
      </a:accent1>
      <a:accent2>
        <a:srgbClr val="A8B97F"/>
      </a:accent2>
      <a:accent3>
        <a:srgbClr val="9B9256"/>
      </a:accent3>
      <a:accent4>
        <a:srgbClr val="657689"/>
      </a:accent4>
      <a:accent5>
        <a:srgbClr val="7A855D"/>
      </a:accent5>
      <a:accent6>
        <a:srgbClr val="84AC9D"/>
      </a:accent6>
      <a:hlink>
        <a:srgbClr val="2370CD"/>
      </a:hlink>
      <a:folHlink>
        <a:srgbClr val="877589"/>
      </a:folHlink>
    </a:clrScheme>
    <a:fontScheme name="大都市">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Light"/>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showGridLines="0" workbookViewId="0">
      <pane ySplit="5" topLeftCell="A64" activePane="bottomLeft" state="frozen"/>
      <selection/>
      <selection pane="bottomLeft" activeCell="J19" sqref="J19"/>
    </sheetView>
  </sheetViews>
  <sheetFormatPr defaultColWidth="9" defaultRowHeight="13.5" customHeight="1" outlineLevelCol="6"/>
  <cols>
    <col min="2" max="2" width="32.125" customWidth="1"/>
    <col min="3" max="7" width="19.875" customWidth="1"/>
  </cols>
  <sheetData>
    <row r="1" ht="18" customHeight="1" spans="1:7">
      <c r="A1" s="508" t="s">
        <v>0</v>
      </c>
      <c r="B1" s="509"/>
      <c r="C1" s="509"/>
      <c r="D1" s="509"/>
      <c r="E1" s="509"/>
      <c r="F1" s="509"/>
      <c r="G1" s="509"/>
    </row>
    <row r="2" ht="22.5" customHeight="1" spans="1:7">
      <c r="A2" s="510" t="s">
        <v>1</v>
      </c>
      <c r="B2" s="510"/>
      <c r="C2" s="511"/>
      <c r="D2" s="511"/>
      <c r="E2" s="511"/>
      <c r="F2" s="511"/>
      <c r="G2" s="511"/>
    </row>
    <row r="3" ht="20.25" customHeight="1" spans="1:7">
      <c r="A3" s="509"/>
      <c r="B3" s="509"/>
      <c r="C3" s="509"/>
      <c r="D3" s="509"/>
      <c r="E3" s="509"/>
      <c r="F3" s="509"/>
      <c r="G3" s="512"/>
    </row>
    <row r="4" ht="31.5" customHeight="1" spans="1:7">
      <c r="A4" s="513" t="s">
        <v>2</v>
      </c>
      <c r="B4" s="514"/>
      <c r="C4" s="515" t="s">
        <v>3</v>
      </c>
      <c r="D4" s="515" t="s">
        <v>4</v>
      </c>
      <c r="E4" s="516" t="s">
        <v>5</v>
      </c>
      <c r="F4" s="517"/>
      <c r="G4" s="518"/>
    </row>
    <row r="5" ht="33.75" customHeight="1" spans="1:7">
      <c r="A5" s="519" t="s">
        <v>6</v>
      </c>
      <c r="B5" s="519" t="s">
        <v>7</v>
      </c>
      <c r="C5" s="520"/>
      <c r="D5" s="520"/>
      <c r="E5" s="521" t="s">
        <v>8</v>
      </c>
      <c r="F5" s="522" t="s">
        <v>9</v>
      </c>
      <c r="G5" s="522" t="s">
        <v>10</v>
      </c>
    </row>
    <row r="6" ht="20.25" customHeight="1" spans="1:7">
      <c r="A6" s="523">
        <v>101</v>
      </c>
      <c r="B6" s="523" t="s">
        <v>11</v>
      </c>
      <c r="C6" s="524">
        <f>SUM(C7:C22)</f>
        <v>98209</v>
      </c>
      <c r="D6" s="524">
        <f>SUM(D7:D22)</f>
        <v>62711</v>
      </c>
      <c r="E6" s="524">
        <f>SUM(E7:E22)</f>
        <v>80862</v>
      </c>
      <c r="F6" s="525">
        <f t="shared" ref="F6:F31" si="0">IFERROR((E6/C6)*100%,"")</f>
        <v>0.823366493905854</v>
      </c>
      <c r="G6" s="526">
        <f t="shared" ref="G6:G31" si="1">IFERROR((E6/D6)*100%,"")</f>
        <v>1.28943885442745</v>
      </c>
    </row>
    <row r="7" ht="20.25" customHeight="1" spans="1:7">
      <c r="A7" s="527">
        <v>10101</v>
      </c>
      <c r="B7" s="527" t="s">
        <v>12</v>
      </c>
      <c r="C7" s="528">
        <v>43929</v>
      </c>
      <c r="D7" s="528">
        <v>24054</v>
      </c>
      <c r="E7" s="528">
        <v>38600</v>
      </c>
      <c r="F7" s="526">
        <f t="shared" si="0"/>
        <v>0.87869061440051</v>
      </c>
      <c r="G7" s="526">
        <f t="shared" si="1"/>
        <v>1.60472270724204</v>
      </c>
    </row>
    <row r="8" ht="20.25" customHeight="1" spans="1:7">
      <c r="A8" s="527">
        <v>10104</v>
      </c>
      <c r="B8" s="527" t="s">
        <v>13</v>
      </c>
      <c r="C8" s="528">
        <v>11000</v>
      </c>
      <c r="D8" s="528">
        <v>9116</v>
      </c>
      <c r="E8" s="528">
        <v>10000</v>
      </c>
      <c r="F8" s="526">
        <f t="shared" si="0"/>
        <v>0.909090909090909</v>
      </c>
      <c r="G8" s="526">
        <f t="shared" si="1"/>
        <v>1.09697235629662</v>
      </c>
    </row>
    <row r="9" ht="20.25" customHeight="1" spans="1:7">
      <c r="A9" s="527">
        <v>10105</v>
      </c>
      <c r="B9" s="527" t="s">
        <v>14</v>
      </c>
      <c r="C9" s="528"/>
      <c r="D9" s="528"/>
      <c r="E9" s="528"/>
      <c r="F9" s="526" t="str">
        <f t="shared" si="0"/>
        <v/>
      </c>
      <c r="G9" s="526" t="str">
        <f t="shared" si="1"/>
        <v/>
      </c>
    </row>
    <row r="10" ht="20.25" customHeight="1" spans="1:7">
      <c r="A10" s="527">
        <v>10106</v>
      </c>
      <c r="B10" s="527" t="s">
        <v>15</v>
      </c>
      <c r="C10" s="528">
        <v>1400</v>
      </c>
      <c r="D10" s="528">
        <v>1674</v>
      </c>
      <c r="E10" s="528">
        <v>1677</v>
      </c>
      <c r="F10" s="526">
        <f t="shared" si="0"/>
        <v>1.19785714285714</v>
      </c>
      <c r="G10" s="526">
        <f t="shared" si="1"/>
        <v>1.00179211469534</v>
      </c>
    </row>
    <row r="11" ht="20.25" customHeight="1" spans="1:7">
      <c r="A11" s="527">
        <v>10107</v>
      </c>
      <c r="B11" s="527" t="s">
        <v>16</v>
      </c>
      <c r="C11" s="528">
        <v>2000</v>
      </c>
      <c r="D11" s="528">
        <v>255</v>
      </c>
      <c r="E11" s="528">
        <v>304</v>
      </c>
      <c r="F11" s="526">
        <f t="shared" si="0"/>
        <v>0.152</v>
      </c>
      <c r="G11" s="526">
        <f t="shared" si="1"/>
        <v>1.1921568627451</v>
      </c>
    </row>
    <row r="12" ht="20.25" customHeight="1" spans="1:7">
      <c r="A12" s="527">
        <v>10109</v>
      </c>
      <c r="B12" s="527" t="s">
        <v>17</v>
      </c>
      <c r="C12" s="528">
        <v>3800</v>
      </c>
      <c r="D12" s="528">
        <v>2452</v>
      </c>
      <c r="E12" s="528">
        <v>2600</v>
      </c>
      <c r="F12" s="526">
        <f t="shared" si="0"/>
        <v>0.684210526315789</v>
      </c>
      <c r="G12" s="526">
        <f t="shared" si="1"/>
        <v>1.06035889070147</v>
      </c>
    </row>
    <row r="13" ht="20.25" customHeight="1" spans="1:7">
      <c r="A13" s="527">
        <v>10110</v>
      </c>
      <c r="B13" s="527" t="s">
        <v>18</v>
      </c>
      <c r="C13" s="528">
        <v>6000</v>
      </c>
      <c r="D13" s="528">
        <v>2595</v>
      </c>
      <c r="E13" s="528">
        <v>3000</v>
      </c>
      <c r="F13" s="526">
        <f t="shared" si="0"/>
        <v>0.5</v>
      </c>
      <c r="G13" s="526">
        <f t="shared" si="1"/>
        <v>1.15606936416185</v>
      </c>
    </row>
    <row r="14" ht="20.25" customHeight="1" spans="1:7">
      <c r="A14" s="527">
        <v>10111</v>
      </c>
      <c r="B14" s="527" t="s">
        <v>19</v>
      </c>
      <c r="C14" s="528">
        <v>1800</v>
      </c>
      <c r="D14" s="528">
        <v>1030</v>
      </c>
      <c r="E14" s="528">
        <v>1200</v>
      </c>
      <c r="F14" s="526">
        <f t="shared" si="0"/>
        <v>0.666666666666667</v>
      </c>
      <c r="G14" s="526">
        <f t="shared" si="1"/>
        <v>1.16504854368932</v>
      </c>
    </row>
    <row r="15" ht="20.25" customHeight="1" spans="1:7">
      <c r="A15" s="527">
        <v>10112</v>
      </c>
      <c r="B15" s="527" t="s">
        <v>20</v>
      </c>
      <c r="C15" s="528">
        <v>11000</v>
      </c>
      <c r="D15" s="528">
        <v>5712</v>
      </c>
      <c r="E15" s="528">
        <v>6000</v>
      </c>
      <c r="F15" s="526">
        <f t="shared" si="0"/>
        <v>0.545454545454545</v>
      </c>
      <c r="G15" s="526">
        <f t="shared" si="1"/>
        <v>1.05042016806723</v>
      </c>
    </row>
    <row r="16" ht="20.25" customHeight="1" spans="1:7">
      <c r="A16" s="527">
        <v>10113</v>
      </c>
      <c r="B16" s="527" t="s">
        <v>21</v>
      </c>
      <c r="C16" s="528">
        <v>800</v>
      </c>
      <c r="D16" s="528">
        <v>-725</v>
      </c>
      <c r="E16" s="528">
        <v>300</v>
      </c>
      <c r="F16" s="526">
        <f t="shared" si="0"/>
        <v>0.375</v>
      </c>
      <c r="G16" s="526">
        <f t="shared" si="1"/>
        <v>-0.413793103448276</v>
      </c>
    </row>
    <row r="17" ht="20.25" customHeight="1" spans="1:7">
      <c r="A17" s="527">
        <v>10114</v>
      </c>
      <c r="B17" s="527" t="s">
        <v>22</v>
      </c>
      <c r="C17" s="528">
        <v>8000</v>
      </c>
      <c r="D17" s="528">
        <v>14372</v>
      </c>
      <c r="E17" s="528">
        <v>14371</v>
      </c>
      <c r="F17" s="526">
        <f t="shared" si="0"/>
        <v>1.796375</v>
      </c>
      <c r="G17" s="526">
        <f t="shared" si="1"/>
        <v>0.99993042026162</v>
      </c>
    </row>
    <row r="18" ht="20.25" customHeight="1" spans="1:7">
      <c r="A18" s="527">
        <v>10118</v>
      </c>
      <c r="B18" s="527" t="s">
        <v>23</v>
      </c>
      <c r="C18" s="528">
        <v>3000</v>
      </c>
      <c r="D18" s="528">
        <v>-274</v>
      </c>
      <c r="E18" s="528">
        <v>300</v>
      </c>
      <c r="F18" s="526">
        <f t="shared" si="0"/>
        <v>0.1</v>
      </c>
      <c r="G18" s="526">
        <f t="shared" si="1"/>
        <v>-1.09489051094891</v>
      </c>
    </row>
    <row r="19" ht="20.25" customHeight="1" spans="1:7">
      <c r="A19" s="527">
        <v>10119</v>
      </c>
      <c r="B19" s="527" t="s">
        <v>24</v>
      </c>
      <c r="C19" s="528">
        <v>5000</v>
      </c>
      <c r="D19" s="528">
        <v>2077</v>
      </c>
      <c r="E19" s="528">
        <v>2000</v>
      </c>
      <c r="F19" s="526">
        <f t="shared" si="0"/>
        <v>0.4</v>
      </c>
      <c r="G19" s="526">
        <f t="shared" si="1"/>
        <v>0.962927298988926</v>
      </c>
    </row>
    <row r="20" ht="20.25" customHeight="1" spans="1:7">
      <c r="A20" s="527">
        <v>10120</v>
      </c>
      <c r="B20" s="527" t="s">
        <v>25</v>
      </c>
      <c r="C20" s="528"/>
      <c r="D20" s="528"/>
      <c r="E20" s="528"/>
      <c r="F20" s="526" t="str">
        <f t="shared" si="0"/>
        <v/>
      </c>
      <c r="G20" s="526" t="str">
        <f t="shared" si="1"/>
        <v/>
      </c>
    </row>
    <row r="21" ht="20.25" customHeight="1" spans="1:7">
      <c r="A21" s="527">
        <v>10121</v>
      </c>
      <c r="B21" s="527" t="s">
        <v>26</v>
      </c>
      <c r="C21" s="528">
        <v>480</v>
      </c>
      <c r="D21" s="528">
        <v>358</v>
      </c>
      <c r="E21" s="528">
        <v>500</v>
      </c>
      <c r="F21" s="526">
        <f t="shared" si="0"/>
        <v>1.04166666666667</v>
      </c>
      <c r="G21" s="526">
        <f t="shared" si="1"/>
        <v>1.39664804469274</v>
      </c>
    </row>
    <row r="22" ht="20.25" customHeight="1" spans="1:7">
      <c r="A22" s="527">
        <v>10199</v>
      </c>
      <c r="B22" s="527" t="s">
        <v>27</v>
      </c>
      <c r="C22" s="528"/>
      <c r="D22" s="528">
        <v>15</v>
      </c>
      <c r="E22" s="528">
        <v>10</v>
      </c>
      <c r="F22" s="526" t="str">
        <f t="shared" si="0"/>
        <v/>
      </c>
      <c r="G22" s="526">
        <f t="shared" si="1"/>
        <v>0.666666666666667</v>
      </c>
    </row>
    <row r="23" ht="20.25" customHeight="1" spans="1:7">
      <c r="A23" s="527">
        <v>103</v>
      </c>
      <c r="B23" s="527" t="s">
        <v>28</v>
      </c>
      <c r="C23" s="524">
        <f>SUM(C24:C31)</f>
        <v>44145</v>
      </c>
      <c r="D23" s="524">
        <f>SUM(D24:D31)</f>
        <v>53101</v>
      </c>
      <c r="E23" s="524">
        <f>SUM(E24:E31)</f>
        <v>41471</v>
      </c>
      <c r="F23" s="526">
        <f t="shared" si="0"/>
        <v>0.939426888662362</v>
      </c>
      <c r="G23" s="526">
        <f t="shared" si="1"/>
        <v>0.780983408975349</v>
      </c>
    </row>
    <row r="24" ht="20.25" customHeight="1" spans="1:7">
      <c r="A24" s="527">
        <v>10302</v>
      </c>
      <c r="B24" s="527" t="s">
        <v>29</v>
      </c>
      <c r="C24" s="528"/>
      <c r="D24" s="528">
        <v>207</v>
      </c>
      <c r="E24" s="528"/>
      <c r="F24" s="526" t="str">
        <f t="shared" si="0"/>
        <v/>
      </c>
      <c r="G24" s="526">
        <f t="shared" si="1"/>
        <v>0</v>
      </c>
    </row>
    <row r="25" ht="20.25" customHeight="1" spans="1:7">
      <c r="A25" s="527">
        <v>10304</v>
      </c>
      <c r="B25" s="527" t="s">
        <v>30</v>
      </c>
      <c r="C25" s="528">
        <v>2915.4</v>
      </c>
      <c r="D25" s="528">
        <v>2065</v>
      </c>
      <c r="E25" s="528">
        <v>2571</v>
      </c>
      <c r="F25" s="526">
        <f t="shared" si="0"/>
        <v>0.881868697262811</v>
      </c>
      <c r="G25" s="526">
        <f t="shared" si="1"/>
        <v>1.24503631961259</v>
      </c>
    </row>
    <row r="26" ht="20.25" customHeight="1" spans="1:7">
      <c r="A26" s="527">
        <v>10305</v>
      </c>
      <c r="B26" s="527" t="s">
        <v>31</v>
      </c>
      <c r="C26" s="528">
        <v>40556.05</v>
      </c>
      <c r="D26" s="528">
        <v>7521</v>
      </c>
      <c r="E26" s="528">
        <v>7500</v>
      </c>
      <c r="F26" s="526">
        <f t="shared" si="0"/>
        <v>0.184929252232404</v>
      </c>
      <c r="G26" s="526">
        <f t="shared" si="1"/>
        <v>0.997207818109294</v>
      </c>
    </row>
    <row r="27" ht="20.25" customHeight="1" spans="1:7">
      <c r="A27" s="527">
        <v>10306</v>
      </c>
      <c r="B27" s="527" t="s">
        <v>32</v>
      </c>
      <c r="C27" s="528"/>
      <c r="D27" s="528"/>
      <c r="E27" s="528"/>
      <c r="F27" s="526" t="str">
        <f t="shared" si="0"/>
        <v/>
      </c>
      <c r="G27" s="526" t="str">
        <f t="shared" si="1"/>
        <v/>
      </c>
    </row>
    <row r="28" ht="20.25" customHeight="1" spans="1:7">
      <c r="A28" s="527">
        <v>10307</v>
      </c>
      <c r="B28" s="527" t="s">
        <v>33</v>
      </c>
      <c r="C28" s="528">
        <v>673.55</v>
      </c>
      <c r="D28" s="528">
        <v>43085</v>
      </c>
      <c r="E28" s="528">
        <v>31400</v>
      </c>
      <c r="F28" s="526">
        <f t="shared" si="0"/>
        <v>46.6186623116324</v>
      </c>
      <c r="G28" s="526">
        <f t="shared" si="1"/>
        <v>0.72879192294302</v>
      </c>
    </row>
    <row r="29" ht="20.25" customHeight="1" spans="1:7">
      <c r="A29" s="527">
        <v>10308</v>
      </c>
      <c r="B29" s="527" t="s">
        <v>34</v>
      </c>
      <c r="C29" s="528"/>
      <c r="D29" s="528"/>
      <c r="E29" s="528"/>
      <c r="F29" s="526" t="str">
        <f t="shared" si="0"/>
        <v/>
      </c>
      <c r="G29" s="526" t="str">
        <f t="shared" si="1"/>
        <v/>
      </c>
    </row>
    <row r="30" ht="20.25" customHeight="1" spans="1:7">
      <c r="A30" s="529">
        <v>10309</v>
      </c>
      <c r="B30" s="529" t="s">
        <v>35</v>
      </c>
      <c r="C30" s="530"/>
      <c r="D30" s="530">
        <v>122</v>
      </c>
      <c r="E30" s="530"/>
      <c r="F30" s="526" t="str">
        <f t="shared" si="0"/>
        <v/>
      </c>
      <c r="G30" s="526">
        <f t="shared" si="1"/>
        <v>0</v>
      </c>
    </row>
    <row r="31" ht="20.25" customHeight="1" spans="1:7">
      <c r="A31" s="529">
        <v>10399</v>
      </c>
      <c r="B31" s="529" t="s">
        <v>36</v>
      </c>
      <c r="C31" s="530"/>
      <c r="D31" s="530">
        <v>101</v>
      </c>
      <c r="E31" s="530"/>
      <c r="F31" s="526" t="str">
        <f t="shared" si="0"/>
        <v/>
      </c>
      <c r="G31" s="526">
        <f t="shared" si="1"/>
        <v>0</v>
      </c>
    </row>
    <row r="32" ht="20.25" customHeight="1" spans="1:7">
      <c r="A32" s="531"/>
      <c r="B32" s="531" t="s">
        <v>37</v>
      </c>
      <c r="C32" s="532"/>
      <c r="D32" s="532"/>
      <c r="E32" s="532"/>
      <c r="F32" s="533"/>
      <c r="G32" s="533"/>
    </row>
    <row r="33" ht="20.25" customHeight="1" spans="1:7">
      <c r="A33" s="534" t="s">
        <v>38</v>
      </c>
      <c r="B33" s="535"/>
      <c r="C33" s="536">
        <f>C6+C23</f>
        <v>142354</v>
      </c>
      <c r="D33" s="537">
        <f>D6+D23</f>
        <v>115812</v>
      </c>
      <c r="E33" s="536">
        <f>E6+E23</f>
        <v>122333</v>
      </c>
      <c r="F33" s="526">
        <f>IFERROR((E33/C33)*100%,"")</f>
        <v>0.859357657670315</v>
      </c>
      <c r="G33" s="526">
        <f>IFERROR((E33/D33)*100%,"")</f>
        <v>1.05630677304597</v>
      </c>
    </row>
  </sheetData>
  <mergeCells count="6">
    <mergeCell ref="A2:G2"/>
    <mergeCell ref="A4:B4"/>
    <mergeCell ref="E4:G4"/>
    <mergeCell ref="A33:B33"/>
    <mergeCell ref="C4:C5"/>
    <mergeCell ref="D4:D5"/>
  </mergeCells>
  <printOptions horizontalCentered="1"/>
  <pageMargins left="0.47" right="0.47" top="0.2" bottom="0.08" header="0" footer="0"/>
  <pageSetup paperSize="9" scale="69"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showGridLines="0" workbookViewId="0">
      <selection activeCell="G7" sqref="G7"/>
    </sheetView>
  </sheetViews>
  <sheetFormatPr defaultColWidth="9.125" defaultRowHeight="14.25" customHeight="1" outlineLevelCol="6"/>
  <cols>
    <col min="1" max="1" width="12.25" customWidth="1"/>
    <col min="2" max="2" width="16.375" customWidth="1"/>
    <col min="3" max="7" width="18" customWidth="1"/>
  </cols>
  <sheetData>
    <row r="1" ht="19.5" customHeight="1" spans="1:7">
      <c r="A1" s="205" t="s">
        <v>1297</v>
      </c>
      <c r="B1" s="206"/>
      <c r="C1" s="206"/>
      <c r="D1" s="206"/>
      <c r="E1" s="206"/>
      <c r="F1" s="207"/>
      <c r="G1" s="207"/>
    </row>
    <row r="2" ht="22.5" customHeight="1" spans="1:7">
      <c r="A2" s="208" t="s">
        <v>1298</v>
      </c>
      <c r="B2" s="208"/>
      <c r="C2" s="208"/>
      <c r="D2" s="208"/>
      <c r="E2" s="208"/>
      <c r="F2" s="208"/>
      <c r="G2" s="208"/>
    </row>
    <row r="3" ht="19.5" customHeight="1" spans="1:7">
      <c r="A3" s="209"/>
      <c r="B3" s="210"/>
      <c r="C3" s="210"/>
      <c r="D3" s="210"/>
      <c r="E3" s="210"/>
      <c r="F3" s="211"/>
      <c r="G3" s="211"/>
    </row>
    <row r="4" ht="30.75" customHeight="1" spans="1:7">
      <c r="A4" s="212" t="s">
        <v>1299</v>
      </c>
      <c r="B4" s="213"/>
      <c r="C4" s="214" t="s">
        <v>3</v>
      </c>
      <c r="D4" s="215" t="s">
        <v>4</v>
      </c>
      <c r="E4" s="216" t="s">
        <v>5</v>
      </c>
      <c r="F4" s="217"/>
      <c r="G4" s="218"/>
    </row>
    <row r="5" ht="38.25" customHeight="1" spans="1:7">
      <c r="A5" s="219"/>
      <c r="B5" s="220"/>
      <c r="C5" s="221"/>
      <c r="D5" s="222"/>
      <c r="E5" s="223" t="s">
        <v>8</v>
      </c>
      <c r="F5" s="224" t="s">
        <v>9</v>
      </c>
      <c r="G5" s="224" t="s">
        <v>10</v>
      </c>
    </row>
    <row r="6" ht="19.5" customHeight="1" spans="1:7">
      <c r="A6" s="225" t="s">
        <v>1300</v>
      </c>
      <c r="B6" s="226"/>
      <c r="C6" s="227">
        <v>50</v>
      </c>
      <c r="D6" s="227"/>
      <c r="E6" s="227">
        <v>57</v>
      </c>
      <c r="F6" s="228">
        <f t="shared" ref="F6:F11" si="0">IFERROR((E6/C6)*100%,"")</f>
        <v>1.14</v>
      </c>
      <c r="G6" s="228" t="str">
        <f t="shared" ref="G6:G11" si="1">IFERROR((E6/D6)*100%,"")</f>
        <v/>
      </c>
    </row>
    <row r="7" ht="19.5" customHeight="1" spans="1:7">
      <c r="A7" s="229" t="s">
        <v>1301</v>
      </c>
      <c r="B7" s="230" t="s">
        <v>1193</v>
      </c>
      <c r="C7" s="231">
        <f>SUM(C8:C9)</f>
        <v>1289</v>
      </c>
      <c r="D7" s="231">
        <f>SUM(D8:D9)</f>
        <v>1069.67</v>
      </c>
      <c r="E7" s="231">
        <f>SUM(E8:E9)</f>
        <v>1795</v>
      </c>
      <c r="F7" s="228">
        <f t="shared" si="0"/>
        <v>1.39255236617533</v>
      </c>
      <c r="G7" s="228">
        <f t="shared" si="1"/>
        <v>1.6780876345041</v>
      </c>
    </row>
    <row r="8" ht="19.5" customHeight="1" spans="1:7">
      <c r="A8" s="229"/>
      <c r="B8" s="230" t="s">
        <v>1302</v>
      </c>
      <c r="C8" s="227">
        <v>15</v>
      </c>
      <c r="D8" s="227">
        <v>66.3</v>
      </c>
      <c r="E8" s="227">
        <v>120</v>
      </c>
      <c r="F8" s="228">
        <f t="shared" si="0"/>
        <v>8</v>
      </c>
      <c r="G8" s="228">
        <f t="shared" si="1"/>
        <v>1.80995475113122</v>
      </c>
    </row>
    <row r="9" ht="19.5" customHeight="1" spans="1:7">
      <c r="A9" s="229"/>
      <c r="B9" s="230" t="s">
        <v>1303</v>
      </c>
      <c r="C9" s="227">
        <v>1274</v>
      </c>
      <c r="D9" s="227">
        <v>1003.37</v>
      </c>
      <c r="E9" s="232">
        <v>1675</v>
      </c>
      <c r="F9" s="228">
        <f t="shared" si="0"/>
        <v>1.31475667189953</v>
      </c>
      <c r="G9" s="228">
        <f t="shared" si="1"/>
        <v>1.66937420891595</v>
      </c>
    </row>
    <row r="10" ht="19.5" customHeight="1" spans="1:7">
      <c r="A10" s="225" t="s">
        <v>1304</v>
      </c>
      <c r="B10" s="226"/>
      <c r="C10" s="227">
        <v>252</v>
      </c>
      <c r="D10" s="227">
        <v>327</v>
      </c>
      <c r="E10" s="227">
        <v>635.92</v>
      </c>
      <c r="F10" s="228">
        <f t="shared" si="0"/>
        <v>2.52349206349206</v>
      </c>
      <c r="G10" s="228">
        <f t="shared" si="1"/>
        <v>1.94470948012232</v>
      </c>
    </row>
    <row r="11" ht="19.5" customHeight="1" spans="1:7">
      <c r="A11" s="233" t="s">
        <v>1137</v>
      </c>
      <c r="B11" s="234"/>
      <c r="C11" s="231">
        <f>C6+C7+C10</f>
        <v>1591</v>
      </c>
      <c r="D11" s="231">
        <f>D6+D7+D10</f>
        <v>1396.67</v>
      </c>
      <c r="E11" s="231">
        <f>E6+E7+E10</f>
        <v>2487.92</v>
      </c>
      <c r="F11" s="228">
        <f t="shared" si="0"/>
        <v>1.56374607165305</v>
      </c>
      <c r="G11" s="228">
        <f t="shared" si="1"/>
        <v>1.78132271760688</v>
      </c>
    </row>
  </sheetData>
  <mergeCells count="10">
    <mergeCell ref="A2:G2"/>
    <mergeCell ref="F3:G3"/>
    <mergeCell ref="E4:G4"/>
    <mergeCell ref="A6:B6"/>
    <mergeCell ref="A10:B10"/>
    <mergeCell ref="A11:B11"/>
    <mergeCell ref="A7:A9"/>
    <mergeCell ref="C4:C5"/>
    <mergeCell ref="D4:D5"/>
    <mergeCell ref="A4:B5"/>
  </mergeCells>
  <printOptions horizontalCentered="1"/>
  <pageMargins left="0.71" right="0.71" top="0.75" bottom="0.75" header="0.31" footer="0.31"/>
  <pageSetup paperSize="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78"/>
  <sheetViews>
    <sheetView topLeftCell="D169" workbookViewId="0">
      <selection activeCell="G192" sqref="G192"/>
    </sheetView>
  </sheetViews>
  <sheetFormatPr defaultColWidth="9" defaultRowHeight="13.5" customHeight="1"/>
  <cols>
    <col min="1" max="1" width="58.625" customWidth="1"/>
    <col min="2" max="2" width="25.125" customWidth="1"/>
    <col min="3" max="3" width="27.625" customWidth="1"/>
    <col min="4" max="4" width="19.875" customWidth="1"/>
    <col min="5" max="5" width="11.125" customWidth="1"/>
    <col min="6" max="6" width="10.125" customWidth="1"/>
    <col min="7" max="7" width="58.625" customWidth="1"/>
    <col min="8" max="8" width="18.75" customWidth="1"/>
    <col min="9" max="9" width="15.625" customWidth="1"/>
    <col min="10" max="10" width="16.125" customWidth="1"/>
    <col min="11" max="11" width="17.25" customWidth="1"/>
    <col min="12" max="12" width="21.125" customWidth="1"/>
    <col min="13" max="13" width="16" customWidth="1"/>
    <col min="14" max="14" width="14.125" customWidth="1"/>
  </cols>
  <sheetData>
    <row r="1" ht="14.25" customHeight="1" spans="1:14">
      <c r="A1" s="157" t="s">
        <v>1305</v>
      </c>
      <c r="B1" s="158"/>
      <c r="C1" s="158"/>
      <c r="D1" s="158"/>
      <c r="E1" s="158"/>
      <c r="F1" s="158"/>
      <c r="G1" s="159"/>
      <c r="H1" s="159"/>
      <c r="I1" s="159"/>
      <c r="J1" s="159"/>
      <c r="K1" s="159"/>
      <c r="L1" s="159"/>
      <c r="M1" s="182"/>
      <c r="N1" s="158"/>
    </row>
    <row r="2" ht="22.5" customHeight="1" spans="1:14">
      <c r="A2" s="160" t="s">
        <v>1306</v>
      </c>
      <c r="B2" s="160"/>
      <c r="C2" s="160"/>
      <c r="D2" s="160"/>
      <c r="E2" s="160"/>
      <c r="F2" s="160"/>
      <c r="G2" s="160"/>
      <c r="H2" s="160"/>
      <c r="I2" s="160"/>
      <c r="J2" s="160"/>
      <c r="K2" s="160"/>
      <c r="L2" s="160"/>
      <c r="M2" s="160"/>
      <c r="N2" s="160"/>
    </row>
    <row r="3" ht="14.25" customHeight="1" spans="1:14">
      <c r="A3" s="159"/>
      <c r="B3" s="159"/>
      <c r="C3" s="159"/>
      <c r="D3" s="159"/>
      <c r="E3" s="159"/>
      <c r="F3" s="159"/>
      <c r="G3" s="159"/>
      <c r="H3" s="159"/>
      <c r="I3" s="159"/>
      <c r="J3" s="159"/>
      <c r="K3" s="159"/>
      <c r="L3" s="183"/>
      <c r="M3" s="184"/>
      <c r="N3" s="185"/>
    </row>
    <row r="4" ht="27.75" customHeight="1" spans="1:14">
      <c r="A4" s="161" t="s">
        <v>1027</v>
      </c>
      <c r="B4" s="161"/>
      <c r="C4" s="161"/>
      <c r="D4" s="161"/>
      <c r="E4" s="161"/>
      <c r="F4" s="161"/>
      <c r="G4" s="162" t="s">
        <v>1028</v>
      </c>
      <c r="H4" s="163"/>
      <c r="I4" s="163"/>
      <c r="J4" s="163"/>
      <c r="K4" s="163"/>
      <c r="L4" s="163"/>
      <c r="M4" s="186"/>
      <c r="N4" s="163"/>
    </row>
    <row r="5" ht="19.5" customHeight="1" spans="1:14">
      <c r="A5" s="164" t="s">
        <v>2</v>
      </c>
      <c r="B5" s="164" t="s">
        <v>3</v>
      </c>
      <c r="C5" s="164" t="s">
        <v>4</v>
      </c>
      <c r="D5" s="164" t="s">
        <v>5</v>
      </c>
      <c r="E5" s="164"/>
      <c r="F5" s="164"/>
      <c r="G5" s="164" t="s">
        <v>2</v>
      </c>
      <c r="H5" s="164" t="s">
        <v>3</v>
      </c>
      <c r="I5" s="164" t="s">
        <v>4</v>
      </c>
      <c r="J5" s="187" t="s">
        <v>5</v>
      </c>
      <c r="K5" s="187"/>
      <c r="L5" s="187"/>
      <c r="M5" s="188"/>
      <c r="N5" s="165"/>
    </row>
    <row r="6" ht="60" customHeight="1" spans="1:14">
      <c r="A6" s="164"/>
      <c r="B6" s="164"/>
      <c r="C6" s="164"/>
      <c r="D6" s="165" t="s">
        <v>8</v>
      </c>
      <c r="E6" s="166" t="s">
        <v>9</v>
      </c>
      <c r="F6" s="166" t="s">
        <v>10</v>
      </c>
      <c r="G6" s="164"/>
      <c r="H6" s="164"/>
      <c r="I6" s="164"/>
      <c r="J6" s="165" t="s">
        <v>8</v>
      </c>
      <c r="K6" s="166" t="s">
        <v>9</v>
      </c>
      <c r="L6" s="166" t="s">
        <v>10</v>
      </c>
      <c r="M6" s="189" t="s">
        <v>42</v>
      </c>
      <c r="N6" s="165" t="s">
        <v>41</v>
      </c>
    </row>
    <row r="7" ht="17.25" customHeight="1" spans="1:14">
      <c r="A7" s="167" t="s">
        <v>1307</v>
      </c>
      <c r="B7" s="168"/>
      <c r="C7" s="168"/>
      <c r="D7" s="168"/>
      <c r="E7" s="169" t="str">
        <f t="shared" ref="E7:E52" si="0">IFERROR((D7/B7)*100%,"")</f>
        <v/>
      </c>
      <c r="F7" s="169" t="str">
        <f t="shared" ref="F7:F52" si="1">IFERROR((D7/C7)*100%,"")</f>
        <v/>
      </c>
      <c r="G7" s="167" t="s">
        <v>1308</v>
      </c>
      <c r="H7" s="170">
        <f t="shared" ref="H7:J7" si="2">H8+H14+H20</f>
        <v>0</v>
      </c>
      <c r="I7" s="170">
        <f t="shared" si="2"/>
        <v>0</v>
      </c>
      <c r="J7" s="170">
        <f t="shared" si="2"/>
        <v>0</v>
      </c>
      <c r="K7" s="190" t="str">
        <f t="shared" ref="K7:K70" si="3">IFERROR((J7/H7)*100%,"")</f>
        <v/>
      </c>
      <c r="L7" s="190" t="str">
        <f t="shared" ref="L7:L70" si="4">IFERROR((J7/I7)*100%,"")</f>
        <v/>
      </c>
      <c r="M7" s="191"/>
      <c r="N7" s="170">
        <f>N8+N14+N20</f>
        <v>0</v>
      </c>
    </row>
    <row r="8" ht="17.25" customHeight="1" spans="1:14">
      <c r="A8" s="167" t="s">
        <v>1309</v>
      </c>
      <c r="B8" s="168"/>
      <c r="C8" s="168"/>
      <c r="D8" s="168"/>
      <c r="E8" s="169" t="str">
        <f t="shared" si="0"/>
        <v/>
      </c>
      <c r="F8" s="169" t="str">
        <f t="shared" si="1"/>
        <v/>
      </c>
      <c r="G8" s="171" t="s">
        <v>1310</v>
      </c>
      <c r="H8" s="172">
        <f t="shared" ref="H8:J8" si="5">SUM(H9:H13)</f>
        <v>0</v>
      </c>
      <c r="I8" s="172">
        <f t="shared" si="5"/>
        <v>0</v>
      </c>
      <c r="J8" s="172">
        <f t="shared" si="5"/>
        <v>0</v>
      </c>
      <c r="K8" s="190" t="str">
        <f t="shared" si="3"/>
        <v/>
      </c>
      <c r="L8" s="190" t="str">
        <f t="shared" si="4"/>
        <v/>
      </c>
      <c r="M8" s="192"/>
      <c r="N8" s="172">
        <f>SUM(N9:N13)</f>
        <v>0</v>
      </c>
    </row>
    <row r="9" ht="17.25" customHeight="1" spans="1:14">
      <c r="A9" s="167" t="s">
        <v>1311</v>
      </c>
      <c r="B9" s="168"/>
      <c r="C9" s="168"/>
      <c r="D9" s="168"/>
      <c r="E9" s="169" t="str">
        <f t="shared" si="0"/>
        <v/>
      </c>
      <c r="F9" s="169" t="str">
        <f t="shared" si="1"/>
        <v/>
      </c>
      <c r="G9" s="171" t="s">
        <v>1312</v>
      </c>
      <c r="H9" s="173"/>
      <c r="I9" s="173"/>
      <c r="J9" s="173"/>
      <c r="K9" s="190" t="str">
        <f t="shared" si="3"/>
        <v/>
      </c>
      <c r="L9" s="190" t="str">
        <f t="shared" si="4"/>
        <v/>
      </c>
      <c r="M9" s="192"/>
      <c r="N9" s="173"/>
    </row>
    <row r="10" ht="17.25" customHeight="1" spans="1:14">
      <c r="A10" s="167" t="s">
        <v>1313</v>
      </c>
      <c r="B10" s="168">
        <v>1000</v>
      </c>
      <c r="C10" s="168"/>
      <c r="D10" s="168">
        <v>2850</v>
      </c>
      <c r="E10" s="169">
        <f t="shared" si="0"/>
        <v>2.85</v>
      </c>
      <c r="F10" s="169" t="str">
        <f t="shared" si="1"/>
        <v/>
      </c>
      <c r="G10" s="171" t="s">
        <v>1314</v>
      </c>
      <c r="H10" s="173"/>
      <c r="I10" s="173"/>
      <c r="J10" s="173"/>
      <c r="K10" s="190" t="str">
        <f t="shared" si="3"/>
        <v/>
      </c>
      <c r="L10" s="190" t="str">
        <f t="shared" si="4"/>
        <v/>
      </c>
      <c r="M10" s="192"/>
      <c r="N10" s="173"/>
    </row>
    <row r="11" ht="17.25" customHeight="1" spans="1:14">
      <c r="A11" s="167" t="s">
        <v>1315</v>
      </c>
      <c r="B11" s="168">
        <v>150</v>
      </c>
      <c r="C11" s="168"/>
      <c r="D11" s="168">
        <v>1150</v>
      </c>
      <c r="E11" s="169">
        <f t="shared" si="0"/>
        <v>7.66666666666667</v>
      </c>
      <c r="F11" s="169" t="str">
        <f t="shared" si="1"/>
        <v/>
      </c>
      <c r="G11" s="171" t="s">
        <v>1316</v>
      </c>
      <c r="H11" s="173"/>
      <c r="I11" s="173"/>
      <c r="J11" s="173"/>
      <c r="K11" s="190" t="str">
        <f t="shared" si="3"/>
        <v/>
      </c>
      <c r="L11" s="190" t="str">
        <f t="shared" si="4"/>
        <v/>
      </c>
      <c r="M11" s="192"/>
      <c r="N11" s="173"/>
    </row>
    <row r="12" ht="17.25" customHeight="1" spans="1:14">
      <c r="A12" s="167" t="s">
        <v>1317</v>
      </c>
      <c r="B12" s="172">
        <f>SUM(B13:B17)</f>
        <v>32850</v>
      </c>
      <c r="C12" s="172">
        <f>SUM(C13:C17)</f>
        <v>8723</v>
      </c>
      <c r="D12" s="172">
        <f>SUM(D13:D17)</f>
        <v>10200</v>
      </c>
      <c r="E12" s="169">
        <f t="shared" si="0"/>
        <v>0.310502283105023</v>
      </c>
      <c r="F12" s="169">
        <f t="shared" si="1"/>
        <v>1.16932248079789</v>
      </c>
      <c r="G12" s="171" t="s">
        <v>1318</v>
      </c>
      <c r="H12" s="173"/>
      <c r="I12" s="173"/>
      <c r="J12" s="173"/>
      <c r="K12" s="190" t="str">
        <f t="shared" si="3"/>
        <v/>
      </c>
      <c r="L12" s="190" t="str">
        <f t="shared" si="4"/>
        <v/>
      </c>
      <c r="M12" s="192"/>
      <c r="N12" s="173"/>
    </row>
    <row r="13" ht="17.25" customHeight="1" spans="1:14">
      <c r="A13" s="174" t="s">
        <v>1319</v>
      </c>
      <c r="B13" s="175">
        <v>32848</v>
      </c>
      <c r="C13" s="175">
        <v>8750</v>
      </c>
      <c r="D13" s="175">
        <v>10200</v>
      </c>
      <c r="E13" s="169">
        <f t="shared" si="0"/>
        <v>0.310521188504627</v>
      </c>
      <c r="F13" s="169">
        <f t="shared" si="1"/>
        <v>1.16571428571429</v>
      </c>
      <c r="G13" s="171" t="s">
        <v>1320</v>
      </c>
      <c r="H13" s="173"/>
      <c r="I13" s="173"/>
      <c r="J13" s="173"/>
      <c r="K13" s="190" t="str">
        <f t="shared" si="3"/>
        <v/>
      </c>
      <c r="L13" s="190" t="str">
        <f t="shared" si="4"/>
        <v/>
      </c>
      <c r="M13" s="193"/>
      <c r="N13" s="173"/>
    </row>
    <row r="14" ht="17.25" customHeight="1" spans="1:14">
      <c r="A14" s="174" t="s">
        <v>1321</v>
      </c>
      <c r="B14" s="175"/>
      <c r="C14" s="175"/>
      <c r="D14" s="175"/>
      <c r="E14" s="169" t="str">
        <f t="shared" si="0"/>
        <v/>
      </c>
      <c r="F14" s="169" t="str">
        <f t="shared" si="1"/>
        <v/>
      </c>
      <c r="G14" s="171" t="s">
        <v>1322</v>
      </c>
      <c r="H14" s="172">
        <f t="shared" ref="H14:J14" si="6">SUM(H15:H19)</f>
        <v>0</v>
      </c>
      <c r="I14" s="172">
        <f t="shared" si="6"/>
        <v>0</v>
      </c>
      <c r="J14" s="172">
        <f t="shared" si="6"/>
        <v>0</v>
      </c>
      <c r="K14" s="190" t="str">
        <f t="shared" si="3"/>
        <v/>
      </c>
      <c r="L14" s="190" t="str">
        <f t="shared" si="4"/>
        <v/>
      </c>
      <c r="M14" s="193"/>
      <c r="N14" s="172">
        <f>SUM(N15:N19)</f>
        <v>0</v>
      </c>
    </row>
    <row r="15" ht="17.25" customHeight="1" spans="1:14">
      <c r="A15" s="174" t="s">
        <v>1323</v>
      </c>
      <c r="B15" s="175"/>
      <c r="C15" s="175"/>
      <c r="D15" s="175"/>
      <c r="E15" s="169" t="str">
        <f t="shared" si="0"/>
        <v/>
      </c>
      <c r="F15" s="169" t="str">
        <f t="shared" si="1"/>
        <v/>
      </c>
      <c r="G15" s="171" t="s">
        <v>1324</v>
      </c>
      <c r="H15" s="173"/>
      <c r="I15" s="173"/>
      <c r="J15" s="173"/>
      <c r="K15" s="190" t="str">
        <f t="shared" si="3"/>
        <v/>
      </c>
      <c r="L15" s="190" t="str">
        <f t="shared" si="4"/>
        <v/>
      </c>
      <c r="M15" s="193"/>
      <c r="N15" s="173"/>
    </row>
    <row r="16" ht="17.25" customHeight="1" spans="1:14">
      <c r="A16" s="174" t="s">
        <v>1325</v>
      </c>
      <c r="B16" s="175"/>
      <c r="C16" s="175">
        <v>-27</v>
      </c>
      <c r="D16" s="175"/>
      <c r="E16" s="169" t="str">
        <f t="shared" si="0"/>
        <v/>
      </c>
      <c r="F16" s="169">
        <f t="shared" si="1"/>
        <v>0</v>
      </c>
      <c r="G16" s="171" t="s">
        <v>1326</v>
      </c>
      <c r="H16" s="173"/>
      <c r="I16" s="173"/>
      <c r="J16" s="173"/>
      <c r="K16" s="190" t="str">
        <f t="shared" si="3"/>
        <v/>
      </c>
      <c r="L16" s="190" t="str">
        <f t="shared" si="4"/>
        <v/>
      </c>
      <c r="M16" s="193"/>
      <c r="N16" s="173"/>
    </row>
    <row r="17" ht="17.25" customHeight="1" spans="1:14">
      <c r="A17" s="174" t="s">
        <v>1327</v>
      </c>
      <c r="B17" s="175">
        <v>2</v>
      </c>
      <c r="C17" s="175"/>
      <c r="D17" s="175"/>
      <c r="E17" s="169">
        <f t="shared" si="0"/>
        <v>0</v>
      </c>
      <c r="F17" s="169" t="str">
        <f t="shared" si="1"/>
        <v/>
      </c>
      <c r="G17" s="171" t="s">
        <v>1328</v>
      </c>
      <c r="H17" s="173"/>
      <c r="I17" s="173"/>
      <c r="J17" s="173"/>
      <c r="K17" s="190" t="str">
        <f t="shared" si="3"/>
        <v/>
      </c>
      <c r="L17" s="190" t="str">
        <f t="shared" si="4"/>
        <v/>
      </c>
      <c r="M17" s="193"/>
      <c r="N17" s="173"/>
    </row>
    <row r="18" ht="17.25" customHeight="1" spans="1:14">
      <c r="A18" s="167" t="s">
        <v>1329</v>
      </c>
      <c r="B18" s="168"/>
      <c r="C18" s="168"/>
      <c r="D18" s="168"/>
      <c r="E18" s="169" t="str">
        <f t="shared" si="0"/>
        <v/>
      </c>
      <c r="F18" s="169" t="str">
        <f t="shared" si="1"/>
        <v/>
      </c>
      <c r="G18" s="171" t="s">
        <v>1330</v>
      </c>
      <c r="H18" s="173"/>
      <c r="I18" s="173"/>
      <c r="J18" s="173"/>
      <c r="K18" s="190" t="str">
        <f t="shared" si="3"/>
        <v/>
      </c>
      <c r="L18" s="190" t="str">
        <f t="shared" si="4"/>
        <v/>
      </c>
      <c r="M18" s="192"/>
      <c r="N18" s="173"/>
    </row>
    <row r="19" ht="17.25" customHeight="1" spans="1:14">
      <c r="A19" s="167" t="s">
        <v>1331</v>
      </c>
      <c r="B19" s="172">
        <f>SUM(B20:B21)</f>
        <v>0</v>
      </c>
      <c r="C19" s="172">
        <f>SUM(C20:C21)</f>
        <v>0</v>
      </c>
      <c r="D19" s="172">
        <f>SUM(D20:D21)</f>
        <v>0</v>
      </c>
      <c r="E19" s="169" t="str">
        <f t="shared" si="0"/>
        <v/>
      </c>
      <c r="F19" s="169" t="str">
        <f t="shared" si="1"/>
        <v/>
      </c>
      <c r="G19" s="171" t="s">
        <v>1332</v>
      </c>
      <c r="H19" s="173"/>
      <c r="I19" s="173"/>
      <c r="J19" s="173"/>
      <c r="K19" s="190" t="str">
        <f t="shared" si="3"/>
        <v/>
      </c>
      <c r="L19" s="190" t="str">
        <f t="shared" si="4"/>
        <v/>
      </c>
      <c r="M19" s="192"/>
      <c r="N19" s="173"/>
    </row>
    <row r="20" ht="17.25" customHeight="1" spans="1:14">
      <c r="A20" s="174" t="s">
        <v>1333</v>
      </c>
      <c r="B20" s="175"/>
      <c r="C20" s="175"/>
      <c r="D20" s="175"/>
      <c r="E20" s="169" t="str">
        <f t="shared" si="0"/>
        <v/>
      </c>
      <c r="F20" s="169" t="str">
        <f t="shared" si="1"/>
        <v/>
      </c>
      <c r="G20" s="171" t="s">
        <v>1334</v>
      </c>
      <c r="H20" s="172">
        <f t="shared" ref="H20:J20" si="7">SUM(H21:H22)</f>
        <v>0</v>
      </c>
      <c r="I20" s="172">
        <f t="shared" si="7"/>
        <v>0</v>
      </c>
      <c r="J20" s="172">
        <f t="shared" si="7"/>
        <v>0</v>
      </c>
      <c r="K20" s="190" t="str">
        <f t="shared" si="3"/>
        <v/>
      </c>
      <c r="L20" s="190" t="str">
        <f t="shared" si="4"/>
        <v/>
      </c>
      <c r="M20" s="193"/>
      <c r="N20" s="172">
        <f>SUM(N21:N22)</f>
        <v>0</v>
      </c>
    </row>
    <row r="21" ht="17.25" customHeight="1" spans="1:14">
      <c r="A21" s="174" t="s">
        <v>1335</v>
      </c>
      <c r="B21" s="175"/>
      <c r="C21" s="175"/>
      <c r="D21" s="175"/>
      <c r="E21" s="169" t="str">
        <f t="shared" si="0"/>
        <v/>
      </c>
      <c r="F21" s="169" t="str">
        <f t="shared" si="1"/>
        <v/>
      </c>
      <c r="G21" s="176" t="s">
        <v>1336</v>
      </c>
      <c r="H21" s="173"/>
      <c r="I21" s="173"/>
      <c r="J21" s="173"/>
      <c r="K21" s="190" t="str">
        <f t="shared" si="3"/>
        <v/>
      </c>
      <c r="L21" s="190" t="str">
        <f t="shared" si="4"/>
        <v/>
      </c>
      <c r="M21" s="193"/>
      <c r="N21" s="173"/>
    </row>
    <row r="22" ht="17.25" customHeight="1" spans="1:14">
      <c r="A22" s="167" t="s">
        <v>1337</v>
      </c>
      <c r="B22" s="168">
        <v>1000</v>
      </c>
      <c r="C22" s="168">
        <v>136</v>
      </c>
      <c r="D22" s="168">
        <v>3000</v>
      </c>
      <c r="E22" s="169">
        <f t="shared" si="0"/>
        <v>3</v>
      </c>
      <c r="F22" s="169">
        <f t="shared" si="1"/>
        <v>22.0588235294118</v>
      </c>
      <c r="G22" s="176" t="s">
        <v>1338</v>
      </c>
      <c r="H22" s="173"/>
      <c r="I22" s="173"/>
      <c r="J22" s="173"/>
      <c r="K22" s="190" t="str">
        <f t="shared" si="3"/>
        <v/>
      </c>
      <c r="L22" s="190" t="str">
        <f t="shared" si="4"/>
        <v/>
      </c>
      <c r="M22" s="192"/>
      <c r="N22" s="173"/>
    </row>
    <row r="23" ht="17.25" customHeight="1" spans="1:14">
      <c r="A23" s="167" t="s">
        <v>1339</v>
      </c>
      <c r="B23" s="168"/>
      <c r="C23" s="168"/>
      <c r="D23" s="168"/>
      <c r="E23" s="169" t="str">
        <f t="shared" si="0"/>
        <v/>
      </c>
      <c r="F23" s="169" t="str">
        <f t="shared" si="1"/>
        <v/>
      </c>
      <c r="G23" s="167" t="s">
        <v>1340</v>
      </c>
      <c r="H23" s="170">
        <f t="shared" ref="H23:J23" si="8">H24+H28+H32</f>
        <v>0</v>
      </c>
      <c r="I23" s="170">
        <f t="shared" si="8"/>
        <v>985</v>
      </c>
      <c r="J23" s="170">
        <f t="shared" si="8"/>
        <v>0</v>
      </c>
      <c r="K23" s="190" t="str">
        <f t="shared" si="3"/>
        <v/>
      </c>
      <c r="L23" s="190">
        <f t="shared" si="4"/>
        <v>0</v>
      </c>
      <c r="M23" s="191"/>
      <c r="N23" s="170">
        <f>N24+N28+N32</f>
        <v>0</v>
      </c>
    </row>
    <row r="24" ht="17.25" customHeight="1" spans="1:14">
      <c r="A24" s="167" t="s">
        <v>1341</v>
      </c>
      <c r="B24" s="168"/>
      <c r="C24" s="168"/>
      <c r="D24" s="168"/>
      <c r="E24" s="169" t="str">
        <f t="shared" si="0"/>
        <v/>
      </c>
      <c r="F24" s="169" t="str">
        <f t="shared" si="1"/>
        <v/>
      </c>
      <c r="G24" s="171" t="s">
        <v>1342</v>
      </c>
      <c r="H24" s="172">
        <f t="shared" ref="H24:J24" si="9">SUM(H25:H27)</f>
        <v>0</v>
      </c>
      <c r="I24" s="172">
        <f t="shared" si="9"/>
        <v>861</v>
      </c>
      <c r="J24" s="172">
        <f t="shared" si="9"/>
        <v>0</v>
      </c>
      <c r="K24" s="190" t="str">
        <f t="shared" si="3"/>
        <v/>
      </c>
      <c r="L24" s="190">
        <f t="shared" si="4"/>
        <v>0</v>
      </c>
      <c r="M24" s="192"/>
      <c r="N24" s="172">
        <f>SUM(N25:N27)</f>
        <v>0</v>
      </c>
    </row>
    <row r="25" ht="17.25" customHeight="1" spans="1:14">
      <c r="A25" s="167" t="s">
        <v>1343</v>
      </c>
      <c r="B25" s="168"/>
      <c r="C25" s="168"/>
      <c r="D25" s="168"/>
      <c r="E25" s="169" t="str">
        <f t="shared" si="0"/>
        <v/>
      </c>
      <c r="F25" s="169" t="str">
        <f t="shared" si="1"/>
        <v/>
      </c>
      <c r="G25" s="171" t="s">
        <v>1344</v>
      </c>
      <c r="H25" s="173"/>
      <c r="I25" s="173">
        <v>672</v>
      </c>
      <c r="J25" s="173"/>
      <c r="K25" s="190" t="str">
        <f t="shared" si="3"/>
        <v/>
      </c>
      <c r="L25" s="190">
        <f t="shared" si="4"/>
        <v>0</v>
      </c>
      <c r="M25" s="192"/>
      <c r="N25" s="173"/>
    </row>
    <row r="26" ht="17.25" customHeight="1" spans="1:14">
      <c r="A26" s="167" t="s">
        <v>1345</v>
      </c>
      <c r="B26" s="168"/>
      <c r="C26" s="168">
        <v>1306</v>
      </c>
      <c r="D26" s="168">
        <v>2800</v>
      </c>
      <c r="E26" s="169" t="str">
        <f t="shared" si="0"/>
        <v/>
      </c>
      <c r="F26" s="169">
        <f t="shared" si="1"/>
        <v>2.14395099540582</v>
      </c>
      <c r="G26" s="171" t="s">
        <v>1346</v>
      </c>
      <c r="H26" s="173"/>
      <c r="I26" s="173">
        <v>189</v>
      </c>
      <c r="J26" s="173"/>
      <c r="K26" s="190" t="str">
        <f t="shared" si="3"/>
        <v/>
      </c>
      <c r="L26" s="190">
        <f t="shared" si="4"/>
        <v>0</v>
      </c>
      <c r="M26" s="192"/>
      <c r="N26" s="173"/>
    </row>
    <row r="27" ht="17.25" customHeight="1" spans="1:14">
      <c r="A27" s="167" t="s">
        <v>1347</v>
      </c>
      <c r="B27" s="172">
        <f>SUM(B28:B32)</f>
        <v>0</v>
      </c>
      <c r="C27" s="172">
        <f>SUM(C28:C32)</f>
        <v>0</v>
      </c>
      <c r="D27" s="172">
        <f>SUM(D28:D32)</f>
        <v>0</v>
      </c>
      <c r="E27" s="169" t="str">
        <f t="shared" si="0"/>
        <v/>
      </c>
      <c r="F27" s="169" t="str">
        <f t="shared" si="1"/>
        <v/>
      </c>
      <c r="G27" s="171" t="s">
        <v>1348</v>
      </c>
      <c r="H27" s="173"/>
      <c r="I27" s="173"/>
      <c r="J27" s="173"/>
      <c r="K27" s="190" t="str">
        <f t="shared" si="3"/>
        <v/>
      </c>
      <c r="L27" s="190" t="str">
        <f t="shared" si="4"/>
        <v/>
      </c>
      <c r="M27" s="192"/>
      <c r="N27" s="173"/>
    </row>
    <row r="28" ht="17.25" customHeight="1" spans="1:14">
      <c r="A28" s="174" t="s">
        <v>1349</v>
      </c>
      <c r="B28" s="175"/>
      <c r="C28" s="175"/>
      <c r="D28" s="175"/>
      <c r="E28" s="169" t="str">
        <f t="shared" si="0"/>
        <v/>
      </c>
      <c r="F28" s="169" t="str">
        <f t="shared" si="1"/>
        <v/>
      </c>
      <c r="G28" s="171" t="s">
        <v>1350</v>
      </c>
      <c r="H28" s="172">
        <f t="shared" ref="H28:J28" si="10">SUM(H29:H31)</f>
        <v>0</v>
      </c>
      <c r="I28" s="172">
        <f t="shared" si="10"/>
        <v>124</v>
      </c>
      <c r="J28" s="172">
        <f t="shared" si="10"/>
        <v>0</v>
      </c>
      <c r="K28" s="190" t="str">
        <f t="shared" si="3"/>
        <v/>
      </c>
      <c r="L28" s="190">
        <f t="shared" si="4"/>
        <v>0</v>
      </c>
      <c r="M28" s="193"/>
      <c r="N28" s="172">
        <f>SUM(N29:N31)</f>
        <v>0</v>
      </c>
    </row>
    <row r="29" ht="17.25" customHeight="1" spans="1:14">
      <c r="A29" s="174" t="s">
        <v>1351</v>
      </c>
      <c r="B29" s="175"/>
      <c r="C29" s="175"/>
      <c r="D29" s="175"/>
      <c r="E29" s="169" t="str">
        <f t="shared" si="0"/>
        <v/>
      </c>
      <c r="F29" s="169" t="str">
        <f t="shared" si="1"/>
        <v/>
      </c>
      <c r="G29" s="171" t="s">
        <v>1344</v>
      </c>
      <c r="H29" s="173"/>
      <c r="I29" s="173"/>
      <c r="J29" s="173"/>
      <c r="K29" s="190" t="str">
        <f t="shared" si="3"/>
        <v/>
      </c>
      <c r="L29" s="190" t="str">
        <f t="shared" si="4"/>
        <v/>
      </c>
      <c r="M29" s="193"/>
      <c r="N29" s="173"/>
    </row>
    <row r="30" ht="17.25" customHeight="1" spans="1:14">
      <c r="A30" s="174" t="s">
        <v>1352</v>
      </c>
      <c r="B30" s="175"/>
      <c r="C30" s="175"/>
      <c r="D30" s="175"/>
      <c r="E30" s="169" t="str">
        <f t="shared" si="0"/>
        <v/>
      </c>
      <c r="F30" s="169" t="str">
        <f t="shared" si="1"/>
        <v/>
      </c>
      <c r="G30" s="171" t="s">
        <v>1346</v>
      </c>
      <c r="H30" s="173"/>
      <c r="I30" s="173">
        <v>124</v>
      </c>
      <c r="J30" s="173"/>
      <c r="K30" s="190" t="str">
        <f t="shared" si="3"/>
        <v/>
      </c>
      <c r="L30" s="190">
        <f t="shared" si="4"/>
        <v>0</v>
      </c>
      <c r="M30" s="193"/>
      <c r="N30" s="173"/>
    </row>
    <row r="31" ht="17.25" customHeight="1" spans="1:14">
      <c r="A31" s="174" t="s">
        <v>1353</v>
      </c>
      <c r="B31" s="175"/>
      <c r="C31" s="175"/>
      <c r="D31" s="175"/>
      <c r="E31" s="169" t="str">
        <f t="shared" si="0"/>
        <v/>
      </c>
      <c r="F31" s="169" t="str">
        <f t="shared" si="1"/>
        <v/>
      </c>
      <c r="G31" s="177" t="s">
        <v>1354</v>
      </c>
      <c r="H31" s="173"/>
      <c r="I31" s="173"/>
      <c r="J31" s="173"/>
      <c r="K31" s="190" t="str">
        <f t="shared" si="3"/>
        <v/>
      </c>
      <c r="L31" s="190" t="str">
        <f t="shared" si="4"/>
        <v/>
      </c>
      <c r="M31" s="193"/>
      <c r="N31" s="173"/>
    </row>
    <row r="32" ht="17.25" customHeight="1" spans="1:14">
      <c r="A32" s="174" t="s">
        <v>1355</v>
      </c>
      <c r="B32" s="175"/>
      <c r="C32" s="175"/>
      <c r="D32" s="175"/>
      <c r="E32" s="169" t="str">
        <f t="shared" si="0"/>
        <v/>
      </c>
      <c r="F32" s="169" t="str">
        <f t="shared" si="1"/>
        <v/>
      </c>
      <c r="G32" s="171" t="s">
        <v>1356</v>
      </c>
      <c r="H32" s="172">
        <f t="shared" ref="H32:J32" si="11">SUM(H33:H34)</f>
        <v>0</v>
      </c>
      <c r="I32" s="172">
        <f t="shared" si="11"/>
        <v>0</v>
      </c>
      <c r="J32" s="172">
        <f t="shared" si="11"/>
        <v>0</v>
      </c>
      <c r="K32" s="190" t="str">
        <f t="shared" si="3"/>
        <v/>
      </c>
      <c r="L32" s="190" t="str">
        <f t="shared" si="4"/>
        <v/>
      </c>
      <c r="M32" s="193"/>
      <c r="N32" s="172">
        <f>SUM(N33:N34)</f>
        <v>0</v>
      </c>
    </row>
    <row r="33" ht="17.25" customHeight="1" spans="1:14">
      <c r="A33" s="167" t="s">
        <v>1357</v>
      </c>
      <c r="B33" s="168"/>
      <c r="C33" s="168"/>
      <c r="D33" s="168"/>
      <c r="E33" s="169" t="str">
        <f t="shared" si="0"/>
        <v/>
      </c>
      <c r="F33" s="169" t="str">
        <f t="shared" si="1"/>
        <v/>
      </c>
      <c r="G33" s="176" t="s">
        <v>1346</v>
      </c>
      <c r="H33" s="173"/>
      <c r="I33" s="173"/>
      <c r="J33" s="173"/>
      <c r="K33" s="190" t="str">
        <f t="shared" si="3"/>
        <v/>
      </c>
      <c r="L33" s="190" t="str">
        <f t="shared" si="4"/>
        <v/>
      </c>
      <c r="M33" s="192"/>
      <c r="N33" s="173"/>
    </row>
    <row r="34" ht="17.25" customHeight="1" spans="1:14">
      <c r="A34" s="174" t="s">
        <v>1358</v>
      </c>
      <c r="B34" s="172">
        <f>B35+B36+B37+B41+B42+B43+B44+B45+B46+B49+B50</f>
        <v>0</v>
      </c>
      <c r="C34" s="172">
        <f>C35+C36+C37+C41+C42+C43+C44+C45+C46+C49+C50</f>
        <v>0</v>
      </c>
      <c r="D34" s="172">
        <f>D35+D36+D37+D41+D42+D43+D44+D45+D46+D49+D50</f>
        <v>0</v>
      </c>
      <c r="E34" s="169" t="str">
        <f t="shared" si="0"/>
        <v/>
      </c>
      <c r="F34" s="169" t="str">
        <f t="shared" si="1"/>
        <v/>
      </c>
      <c r="G34" s="176" t="s">
        <v>1359</v>
      </c>
      <c r="H34" s="173"/>
      <c r="I34" s="173"/>
      <c r="J34" s="173"/>
      <c r="K34" s="190" t="str">
        <f t="shared" si="3"/>
        <v/>
      </c>
      <c r="L34" s="190" t="str">
        <f t="shared" si="4"/>
        <v/>
      </c>
      <c r="M34" s="192"/>
      <c r="N34" s="173"/>
    </row>
    <row r="35" ht="17.25" customHeight="1" spans="1:14">
      <c r="A35" s="178" t="s">
        <v>1360</v>
      </c>
      <c r="B35" s="175"/>
      <c r="C35" s="175"/>
      <c r="D35" s="175"/>
      <c r="E35" s="169" t="str">
        <f t="shared" si="0"/>
        <v/>
      </c>
      <c r="F35" s="169" t="str">
        <f t="shared" si="1"/>
        <v/>
      </c>
      <c r="G35" s="167" t="s">
        <v>1361</v>
      </c>
      <c r="H35" s="170">
        <f t="shared" ref="H35:J35" si="12">H36+H41</f>
        <v>0</v>
      </c>
      <c r="I35" s="170">
        <f t="shared" si="12"/>
        <v>0</v>
      </c>
      <c r="J35" s="170">
        <f t="shared" si="12"/>
        <v>0</v>
      </c>
      <c r="K35" s="190" t="str">
        <f t="shared" si="3"/>
        <v/>
      </c>
      <c r="L35" s="190" t="str">
        <f t="shared" si="4"/>
        <v/>
      </c>
      <c r="M35" s="191"/>
      <c r="N35" s="170">
        <f>N36+N41</f>
        <v>0</v>
      </c>
    </row>
    <row r="36" ht="17.25" customHeight="1" spans="1:14">
      <c r="A36" s="178" t="s">
        <v>1362</v>
      </c>
      <c r="B36" s="175"/>
      <c r="C36" s="175"/>
      <c r="D36" s="175"/>
      <c r="E36" s="169" t="str">
        <f t="shared" si="0"/>
        <v/>
      </c>
      <c r="F36" s="169" t="str">
        <f t="shared" si="1"/>
        <v/>
      </c>
      <c r="G36" s="167" t="s">
        <v>1363</v>
      </c>
      <c r="H36" s="172">
        <f t="shared" ref="H36:J36" si="13">SUM(H37:H40)</f>
        <v>0</v>
      </c>
      <c r="I36" s="172">
        <f t="shared" si="13"/>
        <v>0</v>
      </c>
      <c r="J36" s="172">
        <f t="shared" si="13"/>
        <v>0</v>
      </c>
      <c r="K36" s="190" t="str">
        <f t="shared" si="3"/>
        <v/>
      </c>
      <c r="L36" s="190" t="str">
        <f t="shared" si="4"/>
        <v/>
      </c>
      <c r="M36" s="193"/>
      <c r="N36" s="172">
        <f>SUM(N37:N40)</f>
        <v>0</v>
      </c>
    </row>
    <row r="37" ht="17.25" customHeight="1" spans="1:14">
      <c r="A37" s="178" t="s">
        <v>1364</v>
      </c>
      <c r="B37" s="172">
        <f>SUM(B38:B40)</f>
        <v>0</v>
      </c>
      <c r="C37" s="172">
        <f>SUM(C38:C40)</f>
        <v>0</v>
      </c>
      <c r="D37" s="172">
        <f>SUM(D38:D40)</f>
        <v>0</v>
      </c>
      <c r="E37" s="169" t="str">
        <f t="shared" si="0"/>
        <v/>
      </c>
      <c r="F37" s="169" t="str">
        <f t="shared" si="1"/>
        <v/>
      </c>
      <c r="G37" s="167" t="s">
        <v>1365</v>
      </c>
      <c r="H37" s="173"/>
      <c r="I37" s="173"/>
      <c r="J37" s="173"/>
      <c r="K37" s="190" t="str">
        <f t="shared" si="3"/>
        <v/>
      </c>
      <c r="L37" s="190" t="str">
        <f t="shared" si="4"/>
        <v/>
      </c>
      <c r="M37" s="193"/>
      <c r="N37" s="173"/>
    </row>
    <row r="38" ht="17.25" customHeight="1" spans="1:14">
      <c r="A38" s="178" t="s">
        <v>1366</v>
      </c>
      <c r="B38" s="175"/>
      <c r="C38" s="175"/>
      <c r="D38" s="175"/>
      <c r="E38" s="169" t="str">
        <f t="shared" si="0"/>
        <v/>
      </c>
      <c r="F38" s="169" t="str">
        <f t="shared" si="1"/>
        <v/>
      </c>
      <c r="G38" s="167" t="s">
        <v>1367</v>
      </c>
      <c r="H38" s="173"/>
      <c r="I38" s="173"/>
      <c r="J38" s="173"/>
      <c r="K38" s="190" t="str">
        <f t="shared" si="3"/>
        <v/>
      </c>
      <c r="L38" s="190" t="str">
        <f t="shared" si="4"/>
        <v/>
      </c>
      <c r="M38" s="193"/>
      <c r="N38" s="173"/>
    </row>
    <row r="39" ht="17.25" customHeight="1" spans="1:14">
      <c r="A39" s="171" t="s">
        <v>1368</v>
      </c>
      <c r="B39" s="175"/>
      <c r="C39" s="175"/>
      <c r="D39" s="175"/>
      <c r="E39" s="169" t="str">
        <f t="shared" si="0"/>
        <v/>
      </c>
      <c r="F39" s="169" t="str">
        <f t="shared" si="1"/>
        <v/>
      </c>
      <c r="G39" s="167" t="s">
        <v>1369</v>
      </c>
      <c r="H39" s="173"/>
      <c r="I39" s="173"/>
      <c r="J39" s="173"/>
      <c r="K39" s="190" t="str">
        <f t="shared" si="3"/>
        <v/>
      </c>
      <c r="L39" s="190" t="str">
        <f t="shared" si="4"/>
        <v/>
      </c>
      <c r="M39" s="193"/>
      <c r="N39" s="173"/>
    </row>
    <row r="40" ht="17.25" customHeight="1" spans="1:14">
      <c r="A40" s="171" t="s">
        <v>1370</v>
      </c>
      <c r="B40" s="175"/>
      <c r="C40" s="175"/>
      <c r="D40" s="175"/>
      <c r="E40" s="169" t="str">
        <f t="shared" si="0"/>
        <v/>
      </c>
      <c r="F40" s="169" t="str">
        <f t="shared" si="1"/>
        <v/>
      </c>
      <c r="G40" s="167" t="s">
        <v>1371</v>
      </c>
      <c r="H40" s="173"/>
      <c r="I40" s="173"/>
      <c r="J40" s="173"/>
      <c r="K40" s="190" t="str">
        <f t="shared" si="3"/>
        <v/>
      </c>
      <c r="L40" s="190" t="str">
        <f t="shared" si="4"/>
        <v/>
      </c>
      <c r="M40" s="193"/>
      <c r="N40" s="173"/>
    </row>
    <row r="41" ht="17.25" customHeight="1" spans="1:14">
      <c r="A41" s="178" t="s">
        <v>1372</v>
      </c>
      <c r="B41" s="168"/>
      <c r="C41" s="168"/>
      <c r="D41" s="168"/>
      <c r="E41" s="169" t="str">
        <f t="shared" si="0"/>
        <v/>
      </c>
      <c r="F41" s="169" t="str">
        <f t="shared" si="1"/>
        <v/>
      </c>
      <c r="G41" s="167" t="s">
        <v>1373</v>
      </c>
      <c r="H41" s="172">
        <f t="shared" ref="H41:J41" si="14">SUM(H42:H45)</f>
        <v>0</v>
      </c>
      <c r="I41" s="172">
        <f t="shared" si="14"/>
        <v>0</v>
      </c>
      <c r="J41" s="172">
        <f t="shared" si="14"/>
        <v>0</v>
      </c>
      <c r="K41" s="190" t="str">
        <f t="shared" si="3"/>
        <v/>
      </c>
      <c r="L41" s="190" t="str">
        <f t="shared" si="4"/>
        <v/>
      </c>
      <c r="M41" s="193"/>
      <c r="N41" s="172">
        <f>SUM(N42:N45)</f>
        <v>0</v>
      </c>
    </row>
    <row r="42" ht="17.25" customHeight="1" spans="1:14">
      <c r="A42" s="178" t="s">
        <v>1374</v>
      </c>
      <c r="B42" s="168"/>
      <c r="C42" s="168"/>
      <c r="D42" s="168"/>
      <c r="E42" s="169" t="str">
        <f t="shared" si="0"/>
        <v/>
      </c>
      <c r="F42" s="169" t="str">
        <f t="shared" si="1"/>
        <v/>
      </c>
      <c r="G42" s="167" t="s">
        <v>1375</v>
      </c>
      <c r="H42" s="173"/>
      <c r="I42" s="173"/>
      <c r="J42" s="173"/>
      <c r="K42" s="190" t="str">
        <f t="shared" si="3"/>
        <v/>
      </c>
      <c r="L42" s="190" t="str">
        <f t="shared" si="4"/>
        <v/>
      </c>
      <c r="M42" s="193"/>
      <c r="N42" s="173"/>
    </row>
    <row r="43" ht="17.25" customHeight="1" spans="1:14">
      <c r="A43" s="178" t="s">
        <v>1376</v>
      </c>
      <c r="B43" s="168"/>
      <c r="C43" s="168"/>
      <c r="D43" s="168"/>
      <c r="E43" s="169" t="str">
        <f t="shared" si="0"/>
        <v/>
      </c>
      <c r="F43" s="169" t="str">
        <f t="shared" si="1"/>
        <v/>
      </c>
      <c r="G43" s="167" t="s">
        <v>1377</v>
      </c>
      <c r="H43" s="173"/>
      <c r="I43" s="173"/>
      <c r="J43" s="173"/>
      <c r="K43" s="190" t="str">
        <f t="shared" si="3"/>
        <v/>
      </c>
      <c r="L43" s="190" t="str">
        <f t="shared" si="4"/>
        <v/>
      </c>
      <c r="M43" s="193"/>
      <c r="N43" s="173"/>
    </row>
    <row r="44" ht="17.25" customHeight="1" spans="1:14">
      <c r="A44" s="178" t="s">
        <v>1378</v>
      </c>
      <c r="B44" s="168"/>
      <c r="C44" s="168"/>
      <c r="D44" s="168"/>
      <c r="E44" s="169" t="str">
        <f t="shared" si="0"/>
        <v/>
      </c>
      <c r="F44" s="169" t="str">
        <f t="shared" si="1"/>
        <v/>
      </c>
      <c r="G44" s="167" t="s">
        <v>1379</v>
      </c>
      <c r="H44" s="173"/>
      <c r="I44" s="173"/>
      <c r="J44" s="173"/>
      <c r="K44" s="190" t="str">
        <f t="shared" si="3"/>
        <v/>
      </c>
      <c r="L44" s="190" t="str">
        <f t="shared" si="4"/>
        <v/>
      </c>
      <c r="M44" s="193"/>
      <c r="N44" s="173"/>
    </row>
    <row r="45" ht="17.25" customHeight="1" spans="1:14">
      <c r="A45" s="178" t="s">
        <v>1380</v>
      </c>
      <c r="B45" s="168"/>
      <c r="C45" s="168"/>
      <c r="D45" s="168"/>
      <c r="E45" s="169" t="str">
        <f t="shared" si="0"/>
        <v/>
      </c>
      <c r="F45" s="169" t="str">
        <f t="shared" si="1"/>
        <v/>
      </c>
      <c r="G45" s="167" t="s">
        <v>1381</v>
      </c>
      <c r="H45" s="173"/>
      <c r="I45" s="173"/>
      <c r="J45" s="173"/>
      <c r="K45" s="190" t="str">
        <f t="shared" si="3"/>
        <v/>
      </c>
      <c r="L45" s="190" t="str">
        <f t="shared" si="4"/>
        <v/>
      </c>
      <c r="M45" s="193"/>
      <c r="N45" s="173"/>
    </row>
    <row r="46" ht="17.25" customHeight="1" spans="1:14">
      <c r="A46" s="178" t="s">
        <v>1382</v>
      </c>
      <c r="B46" s="172">
        <f>SUM(B47:B48)</f>
        <v>0</v>
      </c>
      <c r="C46" s="172">
        <f>SUM(C47:C48)</f>
        <v>0</v>
      </c>
      <c r="D46" s="172">
        <f>SUM(D47:D48)</f>
        <v>0</v>
      </c>
      <c r="E46" s="169" t="str">
        <f t="shared" si="0"/>
        <v/>
      </c>
      <c r="F46" s="169" t="str">
        <f t="shared" si="1"/>
        <v/>
      </c>
      <c r="G46" s="167" t="s">
        <v>1383</v>
      </c>
      <c r="H46" s="170">
        <f t="shared" ref="H46:J46" si="15">H47+H63+H67+H68+H74+H78+H82+H86+H92+H95</f>
        <v>13763.74</v>
      </c>
      <c r="I46" s="170">
        <f t="shared" si="15"/>
        <v>14864</v>
      </c>
      <c r="J46" s="170">
        <f t="shared" si="15"/>
        <v>14904.12</v>
      </c>
      <c r="K46" s="190">
        <f t="shared" si="3"/>
        <v>1.08285393359654</v>
      </c>
      <c r="L46" s="190">
        <f t="shared" si="4"/>
        <v>1.00269913885899</v>
      </c>
      <c r="M46" s="191"/>
      <c r="N46" s="170">
        <f>N47+N63+N67+N68+N74+N78+N82+N86+N92+N95</f>
        <v>14904.12</v>
      </c>
    </row>
    <row r="47" ht="17.25" customHeight="1" spans="1:14">
      <c r="A47" s="179" t="s">
        <v>1384</v>
      </c>
      <c r="B47" s="175"/>
      <c r="C47" s="175"/>
      <c r="D47" s="175"/>
      <c r="E47" s="169" t="str">
        <f t="shared" si="0"/>
        <v/>
      </c>
      <c r="F47" s="169" t="str">
        <f t="shared" si="1"/>
        <v/>
      </c>
      <c r="G47" s="167" t="s">
        <v>1385</v>
      </c>
      <c r="H47" s="172">
        <f t="shared" ref="H47:J47" si="16">SUM(H48:H62)</f>
        <v>13763.74</v>
      </c>
      <c r="I47" s="172">
        <f t="shared" si="16"/>
        <v>12766</v>
      </c>
      <c r="J47" s="172">
        <f t="shared" si="16"/>
        <v>5104.12</v>
      </c>
      <c r="K47" s="190">
        <f t="shared" si="3"/>
        <v>0.370838158814392</v>
      </c>
      <c r="L47" s="190">
        <f t="shared" si="4"/>
        <v>0.399821400595331</v>
      </c>
      <c r="M47" s="193"/>
      <c r="N47" s="172">
        <f>SUM(N48:N62)</f>
        <v>5104.12</v>
      </c>
    </row>
    <row r="48" ht="17.25" customHeight="1" spans="1:14">
      <c r="A48" s="171" t="s">
        <v>1386</v>
      </c>
      <c r="B48" s="175"/>
      <c r="C48" s="175"/>
      <c r="D48" s="175"/>
      <c r="E48" s="169" t="str">
        <f t="shared" si="0"/>
        <v/>
      </c>
      <c r="F48" s="169" t="str">
        <f t="shared" si="1"/>
        <v/>
      </c>
      <c r="G48" s="177" t="s">
        <v>1387</v>
      </c>
      <c r="H48" s="173">
        <v>10000</v>
      </c>
      <c r="I48" s="173">
        <v>4383</v>
      </c>
      <c r="J48" s="173">
        <v>3000</v>
      </c>
      <c r="K48" s="190">
        <f t="shared" si="3"/>
        <v>0.3</v>
      </c>
      <c r="L48" s="190">
        <f t="shared" si="4"/>
        <v>0.684462696783025</v>
      </c>
      <c r="M48" s="193"/>
      <c r="N48" s="173">
        <v>3000</v>
      </c>
    </row>
    <row r="49" ht="17.25" customHeight="1" spans="1:14">
      <c r="A49" s="178" t="s">
        <v>1388</v>
      </c>
      <c r="B49" s="168"/>
      <c r="C49" s="168"/>
      <c r="D49" s="168"/>
      <c r="E49" s="169" t="str">
        <f t="shared" si="0"/>
        <v/>
      </c>
      <c r="F49" s="169" t="str">
        <f t="shared" si="1"/>
        <v/>
      </c>
      <c r="G49" s="177" t="s">
        <v>1389</v>
      </c>
      <c r="H49" s="173">
        <v>3713.74</v>
      </c>
      <c r="I49" s="173">
        <v>3236</v>
      </c>
      <c r="J49" s="173">
        <v>2000</v>
      </c>
      <c r="K49" s="190">
        <f t="shared" si="3"/>
        <v>0.538540662512723</v>
      </c>
      <c r="L49" s="190">
        <f t="shared" si="4"/>
        <v>0.618046971569839</v>
      </c>
      <c r="M49" s="193"/>
      <c r="N49" s="173">
        <v>2000</v>
      </c>
    </row>
    <row r="50" ht="17.25" customHeight="1" spans="1:14">
      <c r="A50" s="178" t="s">
        <v>1390</v>
      </c>
      <c r="B50" s="172">
        <f>SUM(B51:B52)</f>
        <v>0</v>
      </c>
      <c r="C50" s="172">
        <f>SUM(C51:C52)</f>
        <v>0</v>
      </c>
      <c r="D50" s="172">
        <f>SUM(D51:D52)</f>
        <v>0</v>
      </c>
      <c r="E50" s="169" t="str">
        <f t="shared" si="0"/>
        <v/>
      </c>
      <c r="F50" s="169" t="str">
        <f t="shared" si="1"/>
        <v/>
      </c>
      <c r="G50" s="177" t="s">
        <v>1391</v>
      </c>
      <c r="H50" s="173"/>
      <c r="I50" s="173">
        <v>1429</v>
      </c>
      <c r="J50" s="173">
        <v>104.12</v>
      </c>
      <c r="K50" s="190" t="str">
        <f t="shared" si="3"/>
        <v/>
      </c>
      <c r="L50" s="190">
        <f t="shared" si="4"/>
        <v>0.0728621413575927</v>
      </c>
      <c r="M50" s="193"/>
      <c r="N50" s="173">
        <v>104.12</v>
      </c>
    </row>
    <row r="51" ht="17.25" customHeight="1" spans="1:14">
      <c r="A51" s="178" t="s">
        <v>1392</v>
      </c>
      <c r="B51" s="175"/>
      <c r="C51" s="175"/>
      <c r="D51" s="175"/>
      <c r="E51" s="169" t="str">
        <f t="shared" si="0"/>
        <v/>
      </c>
      <c r="F51" s="169" t="str">
        <f t="shared" si="1"/>
        <v/>
      </c>
      <c r="G51" s="177" t="s">
        <v>1393</v>
      </c>
      <c r="H51" s="173"/>
      <c r="I51" s="173">
        <v>737</v>
      </c>
      <c r="J51" s="173"/>
      <c r="K51" s="190" t="str">
        <f t="shared" si="3"/>
        <v/>
      </c>
      <c r="L51" s="190">
        <f t="shared" si="4"/>
        <v>0</v>
      </c>
      <c r="M51" s="193"/>
      <c r="N51" s="173"/>
    </row>
    <row r="52" ht="17.25" customHeight="1" spans="1:14">
      <c r="A52" s="171" t="s">
        <v>1394</v>
      </c>
      <c r="B52" s="175"/>
      <c r="C52" s="175"/>
      <c r="D52" s="175"/>
      <c r="E52" s="169" t="str">
        <f t="shared" si="0"/>
        <v/>
      </c>
      <c r="F52" s="169" t="str">
        <f t="shared" si="1"/>
        <v/>
      </c>
      <c r="G52" s="177" t="s">
        <v>1395</v>
      </c>
      <c r="H52" s="173"/>
      <c r="I52" s="173"/>
      <c r="J52" s="173"/>
      <c r="K52" s="190" t="str">
        <f t="shared" si="3"/>
        <v/>
      </c>
      <c r="L52" s="190" t="str">
        <f t="shared" si="4"/>
        <v/>
      </c>
      <c r="M52" s="193"/>
      <c r="N52" s="173"/>
    </row>
    <row r="53" ht="17.25" customHeight="1" spans="1:14">
      <c r="A53" s="171"/>
      <c r="B53" s="180"/>
      <c r="C53" s="180"/>
      <c r="D53" s="180"/>
      <c r="E53" s="180"/>
      <c r="F53" s="180"/>
      <c r="G53" s="177" t="s">
        <v>1396</v>
      </c>
      <c r="H53" s="173">
        <v>50</v>
      </c>
      <c r="I53" s="173"/>
      <c r="J53" s="173"/>
      <c r="K53" s="190">
        <f t="shared" si="3"/>
        <v>0</v>
      </c>
      <c r="L53" s="190" t="str">
        <f t="shared" si="4"/>
        <v/>
      </c>
      <c r="M53" s="193"/>
      <c r="N53" s="173"/>
    </row>
    <row r="54" ht="17.25" customHeight="1" spans="1:14">
      <c r="A54" s="171"/>
      <c r="B54" s="180"/>
      <c r="C54" s="180"/>
      <c r="D54" s="180"/>
      <c r="E54" s="180"/>
      <c r="F54" s="180"/>
      <c r="G54" s="177" t="s">
        <v>1397</v>
      </c>
      <c r="H54" s="173"/>
      <c r="I54" s="173"/>
      <c r="J54" s="173"/>
      <c r="K54" s="190" t="str">
        <f t="shared" si="3"/>
        <v/>
      </c>
      <c r="L54" s="190" t="str">
        <f t="shared" si="4"/>
        <v/>
      </c>
      <c r="M54" s="193"/>
      <c r="N54" s="173"/>
    </row>
    <row r="55" ht="17.25" customHeight="1" spans="1:14">
      <c r="A55" s="171"/>
      <c r="B55" s="180"/>
      <c r="C55" s="180"/>
      <c r="D55" s="180"/>
      <c r="E55" s="180"/>
      <c r="F55" s="180"/>
      <c r="G55" s="177" t="s">
        <v>1398</v>
      </c>
      <c r="H55" s="173"/>
      <c r="I55" s="173"/>
      <c r="J55" s="173"/>
      <c r="K55" s="190" t="str">
        <f t="shared" si="3"/>
        <v/>
      </c>
      <c r="L55" s="190" t="str">
        <f t="shared" si="4"/>
        <v/>
      </c>
      <c r="M55" s="193"/>
      <c r="N55" s="173"/>
    </row>
    <row r="56" ht="17.25" customHeight="1" spans="1:14">
      <c r="A56" s="171"/>
      <c r="B56" s="180"/>
      <c r="C56" s="180"/>
      <c r="D56" s="180"/>
      <c r="E56" s="180"/>
      <c r="F56" s="180"/>
      <c r="G56" s="177" t="s">
        <v>1399</v>
      </c>
      <c r="H56" s="173"/>
      <c r="I56" s="173"/>
      <c r="J56" s="173"/>
      <c r="K56" s="190" t="str">
        <f t="shared" si="3"/>
        <v/>
      </c>
      <c r="L56" s="190" t="str">
        <f t="shared" si="4"/>
        <v/>
      </c>
      <c r="M56" s="193"/>
      <c r="N56" s="173"/>
    </row>
    <row r="57" ht="17.25" customHeight="1" spans="1:14">
      <c r="A57" s="171"/>
      <c r="B57" s="180"/>
      <c r="C57" s="180"/>
      <c r="D57" s="180"/>
      <c r="E57" s="180"/>
      <c r="F57" s="180"/>
      <c r="G57" s="177" t="s">
        <v>1400</v>
      </c>
      <c r="H57" s="173"/>
      <c r="I57" s="173"/>
      <c r="J57" s="173"/>
      <c r="K57" s="190" t="str">
        <f t="shared" si="3"/>
        <v/>
      </c>
      <c r="L57" s="190" t="str">
        <f t="shared" si="4"/>
        <v/>
      </c>
      <c r="M57" s="193"/>
      <c r="N57" s="173"/>
    </row>
    <row r="58" ht="17.25" customHeight="1" spans="1:14">
      <c r="A58" s="171"/>
      <c r="B58" s="180"/>
      <c r="C58" s="180"/>
      <c r="D58" s="180"/>
      <c r="E58" s="180"/>
      <c r="F58" s="180"/>
      <c r="G58" s="177" t="s">
        <v>925</v>
      </c>
      <c r="H58" s="173"/>
      <c r="I58" s="173"/>
      <c r="J58" s="173"/>
      <c r="K58" s="190" t="str">
        <f t="shared" si="3"/>
        <v/>
      </c>
      <c r="L58" s="190" t="str">
        <f t="shared" si="4"/>
        <v/>
      </c>
      <c r="M58" s="193"/>
      <c r="N58" s="173"/>
    </row>
    <row r="59" ht="17.25" customHeight="1" spans="1:14">
      <c r="A59" s="171"/>
      <c r="B59" s="180"/>
      <c r="C59" s="180"/>
      <c r="D59" s="180"/>
      <c r="E59" s="180"/>
      <c r="F59" s="180"/>
      <c r="G59" s="177" t="s">
        <v>1401</v>
      </c>
      <c r="H59" s="173"/>
      <c r="I59" s="173">
        <v>211</v>
      </c>
      <c r="J59" s="173"/>
      <c r="K59" s="190" t="str">
        <f t="shared" si="3"/>
        <v/>
      </c>
      <c r="L59" s="190">
        <f t="shared" si="4"/>
        <v>0</v>
      </c>
      <c r="M59" s="193"/>
      <c r="N59" s="173"/>
    </row>
    <row r="60" ht="17.25" customHeight="1" spans="1:14">
      <c r="A60" s="171"/>
      <c r="B60" s="180"/>
      <c r="C60" s="180"/>
      <c r="D60" s="180"/>
      <c r="E60" s="180"/>
      <c r="F60" s="180"/>
      <c r="G60" s="181" t="s">
        <v>1402</v>
      </c>
      <c r="H60" s="173"/>
      <c r="I60" s="173"/>
      <c r="J60" s="173"/>
      <c r="K60" s="190" t="str">
        <f t="shared" si="3"/>
        <v/>
      </c>
      <c r="L60" s="190" t="str">
        <f t="shared" si="4"/>
        <v/>
      </c>
      <c r="M60" s="193"/>
      <c r="N60" s="173"/>
    </row>
    <row r="61" ht="17.25" customHeight="1" spans="1:14">
      <c r="A61" s="171"/>
      <c r="B61" s="180"/>
      <c r="C61" s="180"/>
      <c r="D61" s="180"/>
      <c r="E61" s="180"/>
      <c r="F61" s="180"/>
      <c r="G61" s="181" t="s">
        <v>1403</v>
      </c>
      <c r="H61" s="173"/>
      <c r="I61" s="173">
        <v>512</v>
      </c>
      <c r="J61" s="173"/>
      <c r="K61" s="190" t="str">
        <f t="shared" si="3"/>
        <v/>
      </c>
      <c r="L61" s="190">
        <f t="shared" si="4"/>
        <v>0</v>
      </c>
      <c r="M61" s="193"/>
      <c r="N61" s="173"/>
    </row>
    <row r="62" ht="17.25" customHeight="1" spans="1:14">
      <c r="A62" s="171"/>
      <c r="B62" s="180"/>
      <c r="C62" s="180"/>
      <c r="D62" s="180"/>
      <c r="E62" s="180"/>
      <c r="F62" s="180"/>
      <c r="G62" s="181" t="s">
        <v>1404</v>
      </c>
      <c r="H62" s="173"/>
      <c r="I62" s="173">
        <v>2258</v>
      </c>
      <c r="J62" s="173"/>
      <c r="K62" s="190" t="str">
        <f t="shared" si="3"/>
        <v/>
      </c>
      <c r="L62" s="190">
        <f t="shared" si="4"/>
        <v>0</v>
      </c>
      <c r="M62" s="193"/>
      <c r="N62" s="173"/>
    </row>
    <row r="63" ht="17.25" customHeight="1" spans="1:14">
      <c r="A63" s="171"/>
      <c r="B63" s="180"/>
      <c r="C63" s="180"/>
      <c r="D63" s="180"/>
      <c r="E63" s="180"/>
      <c r="F63" s="180"/>
      <c r="G63" s="167" t="s">
        <v>1405</v>
      </c>
      <c r="H63" s="172">
        <f t="shared" ref="H63:J63" si="17">SUM(H64:H66)</f>
        <v>0</v>
      </c>
      <c r="I63" s="172">
        <f t="shared" si="17"/>
        <v>845</v>
      </c>
      <c r="J63" s="172">
        <f t="shared" si="17"/>
        <v>2850</v>
      </c>
      <c r="K63" s="190" t="str">
        <f t="shared" si="3"/>
        <v/>
      </c>
      <c r="L63" s="190">
        <f t="shared" si="4"/>
        <v>3.37278106508876</v>
      </c>
      <c r="M63" s="193"/>
      <c r="N63" s="172">
        <f>SUM(N64:N66)</f>
        <v>2850</v>
      </c>
    </row>
    <row r="64" ht="17.25" customHeight="1" spans="1:14">
      <c r="A64" s="171"/>
      <c r="B64" s="180"/>
      <c r="C64" s="180"/>
      <c r="D64" s="180"/>
      <c r="E64" s="180"/>
      <c r="F64" s="180"/>
      <c r="G64" s="177" t="s">
        <v>1387</v>
      </c>
      <c r="H64" s="173"/>
      <c r="I64" s="173">
        <v>714</v>
      </c>
      <c r="J64" s="173">
        <v>1980</v>
      </c>
      <c r="K64" s="190" t="str">
        <f t="shared" si="3"/>
        <v/>
      </c>
      <c r="L64" s="190">
        <f t="shared" si="4"/>
        <v>2.77310924369748</v>
      </c>
      <c r="M64" s="193"/>
      <c r="N64" s="173">
        <v>1980</v>
      </c>
    </row>
    <row r="65" ht="17.25" customHeight="1" spans="1:14">
      <c r="A65" s="171"/>
      <c r="B65" s="180"/>
      <c r="C65" s="180"/>
      <c r="D65" s="180"/>
      <c r="E65" s="180"/>
      <c r="F65" s="180"/>
      <c r="G65" s="177" t="s">
        <v>1389</v>
      </c>
      <c r="H65" s="173"/>
      <c r="I65" s="173">
        <v>131</v>
      </c>
      <c r="J65" s="173">
        <v>870</v>
      </c>
      <c r="K65" s="190" t="str">
        <f t="shared" si="3"/>
        <v/>
      </c>
      <c r="L65" s="190">
        <f t="shared" si="4"/>
        <v>6.6412213740458</v>
      </c>
      <c r="M65" s="193"/>
      <c r="N65" s="173">
        <v>870</v>
      </c>
    </row>
    <row r="66" ht="17.25" customHeight="1" spans="1:14">
      <c r="A66" s="171"/>
      <c r="B66" s="180"/>
      <c r="C66" s="180"/>
      <c r="D66" s="180"/>
      <c r="E66" s="180"/>
      <c r="F66" s="180"/>
      <c r="G66" s="177" t="s">
        <v>1406</v>
      </c>
      <c r="H66" s="173"/>
      <c r="I66" s="173"/>
      <c r="J66" s="173"/>
      <c r="K66" s="190" t="str">
        <f t="shared" si="3"/>
        <v/>
      </c>
      <c r="L66" s="190" t="str">
        <f t="shared" si="4"/>
        <v/>
      </c>
      <c r="M66" s="193"/>
      <c r="N66" s="173"/>
    </row>
    <row r="67" ht="17.25" customHeight="1" spans="1:14">
      <c r="A67" s="171"/>
      <c r="B67" s="180"/>
      <c r="C67" s="180"/>
      <c r="D67" s="180"/>
      <c r="E67" s="180"/>
      <c r="F67" s="180"/>
      <c r="G67" s="167" t="s">
        <v>1407</v>
      </c>
      <c r="H67" s="194"/>
      <c r="I67" s="194">
        <v>-697</v>
      </c>
      <c r="J67" s="194">
        <v>1150</v>
      </c>
      <c r="K67" s="190" t="str">
        <f t="shared" si="3"/>
        <v/>
      </c>
      <c r="L67" s="190">
        <f t="shared" si="4"/>
        <v>-1.64992826398852</v>
      </c>
      <c r="M67" s="193"/>
      <c r="N67" s="194">
        <v>1150</v>
      </c>
    </row>
    <row r="68" ht="17.25" customHeight="1" spans="1:14">
      <c r="A68" s="171"/>
      <c r="B68" s="180"/>
      <c r="C68" s="180"/>
      <c r="D68" s="180"/>
      <c r="E68" s="180"/>
      <c r="F68" s="180"/>
      <c r="G68" s="167" t="s">
        <v>1408</v>
      </c>
      <c r="H68" s="172">
        <f t="shared" ref="H68:J68" si="18">SUM(H69:H73)</f>
        <v>0</v>
      </c>
      <c r="I68" s="172">
        <f t="shared" si="18"/>
        <v>644</v>
      </c>
      <c r="J68" s="172">
        <f t="shared" si="18"/>
        <v>3000</v>
      </c>
      <c r="K68" s="190" t="str">
        <f t="shared" si="3"/>
        <v/>
      </c>
      <c r="L68" s="190">
        <f t="shared" si="4"/>
        <v>4.6583850931677</v>
      </c>
      <c r="M68" s="193"/>
      <c r="N68" s="172">
        <f>SUM(N69:N73)</f>
        <v>3000</v>
      </c>
    </row>
    <row r="69" ht="17.25" customHeight="1" spans="1:14">
      <c r="A69" s="167"/>
      <c r="B69" s="180"/>
      <c r="C69" s="180"/>
      <c r="D69" s="180"/>
      <c r="E69" s="180"/>
      <c r="F69" s="180"/>
      <c r="G69" s="177" t="s">
        <v>1409</v>
      </c>
      <c r="H69" s="173"/>
      <c r="I69" s="173">
        <v>603</v>
      </c>
      <c r="J69" s="173">
        <v>2500</v>
      </c>
      <c r="K69" s="190" t="str">
        <f t="shared" si="3"/>
        <v/>
      </c>
      <c r="L69" s="190">
        <f t="shared" si="4"/>
        <v>4.14593698175788</v>
      </c>
      <c r="M69" s="193"/>
      <c r="N69" s="173">
        <v>2500</v>
      </c>
    </row>
    <row r="70" ht="17.25" customHeight="1" spans="1:14">
      <c r="A70" s="167"/>
      <c r="B70" s="180"/>
      <c r="C70" s="180"/>
      <c r="D70" s="180"/>
      <c r="E70" s="180"/>
      <c r="F70" s="180"/>
      <c r="G70" s="177" t="s">
        <v>1410</v>
      </c>
      <c r="H70" s="173"/>
      <c r="I70" s="173"/>
      <c r="J70" s="173"/>
      <c r="K70" s="190" t="str">
        <f t="shared" si="3"/>
        <v/>
      </c>
      <c r="L70" s="190" t="str">
        <f t="shared" si="4"/>
        <v/>
      </c>
      <c r="M70" s="193"/>
      <c r="N70" s="173"/>
    </row>
    <row r="71" ht="17.25" customHeight="1" spans="1:14">
      <c r="A71" s="167"/>
      <c r="B71" s="180"/>
      <c r="C71" s="180"/>
      <c r="D71" s="180"/>
      <c r="E71" s="180"/>
      <c r="F71" s="180"/>
      <c r="G71" s="177" t="s">
        <v>1411</v>
      </c>
      <c r="H71" s="173"/>
      <c r="I71" s="173"/>
      <c r="J71" s="173"/>
      <c r="K71" s="190" t="str">
        <f t="shared" ref="K71:K134" si="19">IFERROR((J71/H71)*100%,"")</f>
        <v/>
      </c>
      <c r="L71" s="190" t="str">
        <f t="shared" ref="L71:L134" si="20">IFERROR((J71/I71)*100%,"")</f>
        <v/>
      </c>
      <c r="M71" s="193"/>
      <c r="N71" s="173"/>
    </row>
    <row r="72" ht="17.25" customHeight="1" spans="1:14">
      <c r="A72" s="167"/>
      <c r="B72" s="180"/>
      <c r="C72" s="180"/>
      <c r="D72" s="180"/>
      <c r="E72" s="180"/>
      <c r="F72" s="180"/>
      <c r="G72" s="177" t="s">
        <v>1412</v>
      </c>
      <c r="H72" s="173"/>
      <c r="I72" s="173"/>
      <c r="J72" s="173"/>
      <c r="K72" s="190" t="str">
        <f t="shared" si="19"/>
        <v/>
      </c>
      <c r="L72" s="190" t="str">
        <f t="shared" si="20"/>
        <v/>
      </c>
      <c r="M72" s="193"/>
      <c r="N72" s="173"/>
    </row>
    <row r="73" ht="17.25" customHeight="1" spans="1:14">
      <c r="A73" s="167"/>
      <c r="B73" s="180"/>
      <c r="C73" s="180"/>
      <c r="D73" s="180"/>
      <c r="E73" s="180"/>
      <c r="F73" s="180"/>
      <c r="G73" s="177" t="s">
        <v>1413</v>
      </c>
      <c r="H73" s="173"/>
      <c r="I73" s="173">
        <v>41</v>
      </c>
      <c r="J73" s="173">
        <v>500</v>
      </c>
      <c r="K73" s="190" t="str">
        <f t="shared" si="19"/>
        <v/>
      </c>
      <c r="L73" s="190">
        <f t="shared" si="20"/>
        <v>12.1951219512195</v>
      </c>
      <c r="M73" s="193"/>
      <c r="N73" s="173">
        <v>500</v>
      </c>
    </row>
    <row r="74" ht="17.25" customHeight="1" spans="1:14">
      <c r="A74" s="167"/>
      <c r="B74" s="180"/>
      <c r="C74" s="180"/>
      <c r="D74" s="180"/>
      <c r="E74" s="180"/>
      <c r="F74" s="180"/>
      <c r="G74" s="167" t="s">
        <v>1414</v>
      </c>
      <c r="H74" s="172">
        <f t="shared" ref="H74:J74" si="21">SUM(H75:H77)</f>
        <v>0</v>
      </c>
      <c r="I74" s="172">
        <f t="shared" si="21"/>
        <v>1306</v>
      </c>
      <c r="J74" s="172">
        <f t="shared" si="21"/>
        <v>2800</v>
      </c>
      <c r="K74" s="190" t="str">
        <f t="shared" si="19"/>
        <v/>
      </c>
      <c r="L74" s="190">
        <f t="shared" si="20"/>
        <v>2.14395099540582</v>
      </c>
      <c r="M74" s="193"/>
      <c r="N74" s="172">
        <f>SUM(N75:N77)</f>
        <v>2800</v>
      </c>
    </row>
    <row r="75" ht="17.25" customHeight="1" spans="1:14">
      <c r="A75" s="167"/>
      <c r="B75" s="180"/>
      <c r="C75" s="180"/>
      <c r="D75" s="180"/>
      <c r="E75" s="180"/>
      <c r="F75" s="180"/>
      <c r="G75" s="167" t="s">
        <v>1415</v>
      </c>
      <c r="H75" s="173"/>
      <c r="I75" s="173">
        <v>349</v>
      </c>
      <c r="J75" s="173">
        <v>850</v>
      </c>
      <c r="K75" s="190" t="str">
        <f t="shared" si="19"/>
        <v/>
      </c>
      <c r="L75" s="190">
        <f t="shared" si="20"/>
        <v>2.43553008595989</v>
      </c>
      <c r="M75" s="193"/>
      <c r="N75" s="173">
        <v>850</v>
      </c>
    </row>
    <row r="76" ht="17.25" customHeight="1" spans="1:14">
      <c r="A76" s="167"/>
      <c r="B76" s="180"/>
      <c r="C76" s="180"/>
      <c r="D76" s="180"/>
      <c r="E76" s="180"/>
      <c r="F76" s="180"/>
      <c r="G76" s="167" t="s">
        <v>1416</v>
      </c>
      <c r="H76" s="173"/>
      <c r="I76" s="173"/>
      <c r="J76" s="173"/>
      <c r="K76" s="190" t="str">
        <f t="shared" si="19"/>
        <v/>
      </c>
      <c r="L76" s="190" t="str">
        <f t="shared" si="20"/>
        <v/>
      </c>
      <c r="M76" s="193"/>
      <c r="N76" s="173"/>
    </row>
    <row r="77" ht="17.25" customHeight="1" spans="1:14">
      <c r="A77" s="167"/>
      <c r="B77" s="180"/>
      <c r="C77" s="180"/>
      <c r="D77" s="180"/>
      <c r="E77" s="180"/>
      <c r="F77" s="180"/>
      <c r="G77" s="167" t="s">
        <v>1417</v>
      </c>
      <c r="H77" s="173"/>
      <c r="I77" s="173">
        <v>957</v>
      </c>
      <c r="J77" s="173">
        <v>1950</v>
      </c>
      <c r="K77" s="190" t="str">
        <f t="shared" si="19"/>
        <v/>
      </c>
      <c r="L77" s="190">
        <f t="shared" si="20"/>
        <v>2.03761755485893</v>
      </c>
      <c r="M77" s="193"/>
      <c r="N77" s="173">
        <v>1950</v>
      </c>
    </row>
    <row r="78" ht="17.25" customHeight="1" spans="1:14">
      <c r="A78" s="167"/>
      <c r="B78" s="180"/>
      <c r="C78" s="180"/>
      <c r="D78" s="180"/>
      <c r="E78" s="180"/>
      <c r="F78" s="180"/>
      <c r="G78" s="167" t="s">
        <v>1418</v>
      </c>
      <c r="H78" s="172">
        <f t="shared" ref="H78:J78" si="22">SUM(H79:H81)</f>
        <v>0</v>
      </c>
      <c r="I78" s="172">
        <f t="shared" si="22"/>
        <v>0</v>
      </c>
      <c r="J78" s="172">
        <f t="shared" si="22"/>
        <v>0</v>
      </c>
      <c r="K78" s="190" t="str">
        <f t="shared" si="19"/>
        <v/>
      </c>
      <c r="L78" s="190" t="str">
        <f t="shared" si="20"/>
        <v/>
      </c>
      <c r="M78" s="193"/>
      <c r="N78" s="172">
        <f>SUM(N79:N81)</f>
        <v>0</v>
      </c>
    </row>
    <row r="79" ht="17.25" customHeight="1" spans="1:14">
      <c r="A79" s="167"/>
      <c r="B79" s="180"/>
      <c r="C79" s="180"/>
      <c r="D79" s="180"/>
      <c r="E79" s="180"/>
      <c r="F79" s="180"/>
      <c r="G79" s="176" t="s">
        <v>1387</v>
      </c>
      <c r="H79" s="173"/>
      <c r="I79" s="173"/>
      <c r="J79" s="173"/>
      <c r="K79" s="190" t="str">
        <f t="shared" si="19"/>
        <v/>
      </c>
      <c r="L79" s="190" t="str">
        <f t="shared" si="20"/>
        <v/>
      </c>
      <c r="M79" s="193"/>
      <c r="N79" s="173"/>
    </row>
    <row r="80" ht="17.25" customHeight="1" spans="1:14">
      <c r="A80" s="167"/>
      <c r="B80" s="180"/>
      <c r="C80" s="180"/>
      <c r="D80" s="180"/>
      <c r="E80" s="180"/>
      <c r="F80" s="180"/>
      <c r="G80" s="176" t="s">
        <v>1389</v>
      </c>
      <c r="H80" s="173"/>
      <c r="I80" s="173"/>
      <c r="J80" s="173"/>
      <c r="K80" s="190" t="str">
        <f t="shared" si="19"/>
        <v/>
      </c>
      <c r="L80" s="190" t="str">
        <f t="shared" si="20"/>
        <v/>
      </c>
      <c r="M80" s="193"/>
      <c r="N80" s="173"/>
    </row>
    <row r="81" ht="17.25" customHeight="1" spans="1:14">
      <c r="A81" s="167"/>
      <c r="B81" s="180"/>
      <c r="C81" s="180"/>
      <c r="D81" s="180"/>
      <c r="E81" s="180"/>
      <c r="F81" s="180"/>
      <c r="G81" s="176" t="s">
        <v>1419</v>
      </c>
      <c r="H81" s="173"/>
      <c r="I81" s="173"/>
      <c r="J81" s="173"/>
      <c r="K81" s="190" t="str">
        <f t="shared" si="19"/>
        <v/>
      </c>
      <c r="L81" s="190" t="str">
        <f t="shared" si="20"/>
        <v/>
      </c>
      <c r="M81" s="193"/>
      <c r="N81" s="173"/>
    </row>
    <row r="82" ht="17.25" customHeight="1" spans="1:14">
      <c r="A82" s="167"/>
      <c r="B82" s="180"/>
      <c r="C82" s="180"/>
      <c r="D82" s="180"/>
      <c r="E82" s="180"/>
      <c r="F82" s="180"/>
      <c r="G82" s="167" t="s">
        <v>1420</v>
      </c>
      <c r="H82" s="172">
        <f t="shared" ref="H82:J82" si="23">SUM(H83:H85)</f>
        <v>0</v>
      </c>
      <c r="I82" s="172">
        <f t="shared" si="23"/>
        <v>0</v>
      </c>
      <c r="J82" s="172">
        <f t="shared" si="23"/>
        <v>0</v>
      </c>
      <c r="K82" s="190" t="str">
        <f t="shared" si="19"/>
        <v/>
      </c>
      <c r="L82" s="190" t="str">
        <f t="shared" si="20"/>
        <v/>
      </c>
      <c r="M82" s="193"/>
      <c r="N82" s="172">
        <f>SUM(N83:N85)</f>
        <v>0</v>
      </c>
    </row>
    <row r="83" ht="17.25" customHeight="1" spans="1:14">
      <c r="A83" s="167"/>
      <c r="B83" s="180"/>
      <c r="C83" s="180"/>
      <c r="D83" s="180"/>
      <c r="E83" s="180"/>
      <c r="F83" s="180"/>
      <c r="G83" s="176" t="s">
        <v>1387</v>
      </c>
      <c r="H83" s="173"/>
      <c r="I83" s="173"/>
      <c r="J83" s="173"/>
      <c r="K83" s="190" t="str">
        <f t="shared" si="19"/>
        <v/>
      </c>
      <c r="L83" s="190" t="str">
        <f t="shared" si="20"/>
        <v/>
      </c>
      <c r="M83" s="193"/>
      <c r="N83" s="173"/>
    </row>
    <row r="84" ht="17.25" customHeight="1" spans="1:14">
      <c r="A84" s="167"/>
      <c r="B84" s="180"/>
      <c r="C84" s="180"/>
      <c r="D84" s="180"/>
      <c r="E84" s="180"/>
      <c r="F84" s="180"/>
      <c r="G84" s="176" t="s">
        <v>1389</v>
      </c>
      <c r="H84" s="173"/>
      <c r="I84" s="173"/>
      <c r="J84" s="173"/>
      <c r="K84" s="190" t="str">
        <f t="shared" si="19"/>
        <v/>
      </c>
      <c r="L84" s="190" t="str">
        <f t="shared" si="20"/>
        <v/>
      </c>
      <c r="M84" s="193"/>
      <c r="N84" s="173"/>
    </row>
    <row r="85" ht="17.25" customHeight="1" spans="1:14">
      <c r="A85" s="167"/>
      <c r="B85" s="180"/>
      <c r="C85" s="180"/>
      <c r="D85" s="180"/>
      <c r="E85" s="180"/>
      <c r="F85" s="180"/>
      <c r="G85" s="176" t="s">
        <v>1421</v>
      </c>
      <c r="H85" s="173"/>
      <c r="I85" s="173"/>
      <c r="J85" s="173"/>
      <c r="K85" s="190" t="str">
        <f t="shared" si="19"/>
        <v/>
      </c>
      <c r="L85" s="190" t="str">
        <f t="shared" si="20"/>
        <v/>
      </c>
      <c r="M85" s="193"/>
      <c r="N85" s="173"/>
    </row>
    <row r="86" ht="17.25" customHeight="1" spans="1:14">
      <c r="A86" s="167"/>
      <c r="B86" s="180"/>
      <c r="C86" s="180"/>
      <c r="D86" s="180"/>
      <c r="E86" s="180"/>
      <c r="F86" s="180"/>
      <c r="G86" s="167" t="s">
        <v>1422</v>
      </c>
      <c r="H86" s="172">
        <f t="shared" ref="H86:J86" si="24">SUM(H87:H91)</f>
        <v>0</v>
      </c>
      <c r="I86" s="172">
        <f t="shared" si="24"/>
        <v>0</v>
      </c>
      <c r="J86" s="172">
        <f t="shared" si="24"/>
        <v>0</v>
      </c>
      <c r="K86" s="190" t="str">
        <f t="shared" si="19"/>
        <v/>
      </c>
      <c r="L86" s="190" t="str">
        <f t="shared" si="20"/>
        <v/>
      </c>
      <c r="M86" s="193"/>
      <c r="N86" s="172">
        <f>SUM(N87:N91)</f>
        <v>0</v>
      </c>
    </row>
    <row r="87" ht="17.25" customHeight="1" spans="1:14">
      <c r="A87" s="167"/>
      <c r="B87" s="180"/>
      <c r="C87" s="180"/>
      <c r="D87" s="180"/>
      <c r="E87" s="180"/>
      <c r="F87" s="180"/>
      <c r="G87" s="176" t="s">
        <v>1409</v>
      </c>
      <c r="H87" s="173"/>
      <c r="I87" s="173"/>
      <c r="J87" s="173"/>
      <c r="K87" s="190" t="str">
        <f t="shared" si="19"/>
        <v/>
      </c>
      <c r="L87" s="190" t="str">
        <f t="shared" si="20"/>
        <v/>
      </c>
      <c r="M87" s="193"/>
      <c r="N87" s="173"/>
    </row>
    <row r="88" ht="17.25" customHeight="1" spans="1:14">
      <c r="A88" s="167"/>
      <c r="B88" s="180"/>
      <c r="C88" s="180"/>
      <c r="D88" s="180"/>
      <c r="E88" s="180"/>
      <c r="F88" s="180"/>
      <c r="G88" s="176" t="s">
        <v>1410</v>
      </c>
      <c r="H88" s="173"/>
      <c r="I88" s="173"/>
      <c r="J88" s="173"/>
      <c r="K88" s="190" t="str">
        <f t="shared" si="19"/>
        <v/>
      </c>
      <c r="L88" s="190" t="str">
        <f t="shared" si="20"/>
        <v/>
      </c>
      <c r="M88" s="193"/>
      <c r="N88" s="173"/>
    </row>
    <row r="89" ht="17.25" customHeight="1" spans="1:14">
      <c r="A89" s="167"/>
      <c r="B89" s="180"/>
      <c r="C89" s="180"/>
      <c r="D89" s="180"/>
      <c r="E89" s="180"/>
      <c r="F89" s="180"/>
      <c r="G89" s="176" t="s">
        <v>1411</v>
      </c>
      <c r="H89" s="173"/>
      <c r="I89" s="173"/>
      <c r="J89" s="173"/>
      <c r="K89" s="190" t="str">
        <f t="shared" si="19"/>
        <v/>
      </c>
      <c r="L89" s="190" t="str">
        <f t="shared" si="20"/>
        <v/>
      </c>
      <c r="M89" s="193"/>
      <c r="N89" s="173"/>
    </row>
    <row r="90" ht="17.25" customHeight="1" spans="1:14">
      <c r="A90" s="167"/>
      <c r="B90" s="180"/>
      <c r="C90" s="180"/>
      <c r="D90" s="180"/>
      <c r="E90" s="180"/>
      <c r="F90" s="180"/>
      <c r="G90" s="176" t="s">
        <v>1412</v>
      </c>
      <c r="H90" s="173"/>
      <c r="I90" s="173"/>
      <c r="J90" s="173"/>
      <c r="K90" s="190" t="str">
        <f t="shared" si="19"/>
        <v/>
      </c>
      <c r="L90" s="190" t="str">
        <f t="shared" si="20"/>
        <v/>
      </c>
      <c r="M90" s="193"/>
      <c r="N90" s="173"/>
    </row>
    <row r="91" ht="17.25" customHeight="1" spans="1:14">
      <c r="A91" s="167"/>
      <c r="B91" s="180"/>
      <c r="C91" s="180"/>
      <c r="D91" s="180"/>
      <c r="E91" s="180"/>
      <c r="F91" s="180"/>
      <c r="G91" s="176" t="s">
        <v>1423</v>
      </c>
      <c r="H91" s="173"/>
      <c r="I91" s="173"/>
      <c r="J91" s="173"/>
      <c r="K91" s="190" t="str">
        <f t="shared" si="19"/>
        <v/>
      </c>
      <c r="L91" s="190" t="str">
        <f t="shared" si="20"/>
        <v/>
      </c>
      <c r="M91" s="193"/>
      <c r="N91" s="173"/>
    </row>
    <row r="92" ht="17.25" customHeight="1" spans="1:14">
      <c r="A92" s="167"/>
      <c r="B92" s="180"/>
      <c r="C92" s="180"/>
      <c r="D92" s="180"/>
      <c r="E92" s="180"/>
      <c r="F92" s="180"/>
      <c r="G92" s="167" t="s">
        <v>1424</v>
      </c>
      <c r="H92" s="172">
        <f t="shared" ref="H92:J92" si="25">SUM(H93:H94)</f>
        <v>0</v>
      </c>
      <c r="I92" s="172">
        <f t="shared" si="25"/>
        <v>0</v>
      </c>
      <c r="J92" s="172">
        <f t="shared" si="25"/>
        <v>0</v>
      </c>
      <c r="K92" s="190" t="str">
        <f t="shared" si="19"/>
        <v/>
      </c>
      <c r="L92" s="190" t="str">
        <f t="shared" si="20"/>
        <v/>
      </c>
      <c r="M92" s="193"/>
      <c r="N92" s="172">
        <f>SUM(N93:N94)</f>
        <v>0</v>
      </c>
    </row>
    <row r="93" ht="17.25" customHeight="1" spans="1:14">
      <c r="A93" s="167"/>
      <c r="B93" s="180"/>
      <c r="C93" s="180"/>
      <c r="D93" s="180"/>
      <c r="E93" s="180"/>
      <c r="F93" s="180"/>
      <c r="G93" s="176" t="s">
        <v>1415</v>
      </c>
      <c r="H93" s="173"/>
      <c r="I93" s="173"/>
      <c r="J93" s="173"/>
      <c r="K93" s="190" t="str">
        <f t="shared" si="19"/>
        <v/>
      </c>
      <c r="L93" s="190" t="str">
        <f t="shared" si="20"/>
        <v/>
      </c>
      <c r="M93" s="193"/>
      <c r="N93" s="173"/>
    </row>
    <row r="94" ht="17.25" customHeight="1" spans="1:14">
      <c r="A94" s="167"/>
      <c r="B94" s="180"/>
      <c r="C94" s="180"/>
      <c r="D94" s="180"/>
      <c r="E94" s="180"/>
      <c r="F94" s="180"/>
      <c r="G94" s="176" t="s">
        <v>1425</v>
      </c>
      <c r="H94" s="173"/>
      <c r="I94" s="173"/>
      <c r="J94" s="173"/>
      <c r="K94" s="190" t="str">
        <f t="shared" si="19"/>
        <v/>
      </c>
      <c r="L94" s="190" t="str">
        <f t="shared" si="20"/>
        <v/>
      </c>
      <c r="M94" s="193"/>
      <c r="N94" s="173"/>
    </row>
    <row r="95" ht="17.25" customHeight="1" spans="1:14">
      <c r="A95" s="167"/>
      <c r="B95" s="180"/>
      <c r="C95" s="180"/>
      <c r="D95" s="180"/>
      <c r="E95" s="180"/>
      <c r="F95" s="180"/>
      <c r="G95" s="176" t="s">
        <v>1426</v>
      </c>
      <c r="H95" s="172">
        <f t="shared" ref="H95:J95" si="26">SUM(H96:H103)</f>
        <v>0</v>
      </c>
      <c r="I95" s="172">
        <f t="shared" si="26"/>
        <v>0</v>
      </c>
      <c r="J95" s="172">
        <f t="shared" si="26"/>
        <v>0</v>
      </c>
      <c r="K95" s="190" t="str">
        <f t="shared" si="19"/>
        <v/>
      </c>
      <c r="L95" s="190" t="str">
        <f t="shared" si="20"/>
        <v/>
      </c>
      <c r="M95" s="193"/>
      <c r="N95" s="172">
        <f>SUM(N96:N103)</f>
        <v>0</v>
      </c>
    </row>
    <row r="96" ht="17.25" customHeight="1" spans="1:14">
      <c r="A96" s="167"/>
      <c r="B96" s="180"/>
      <c r="C96" s="180"/>
      <c r="D96" s="180"/>
      <c r="E96" s="180"/>
      <c r="F96" s="180"/>
      <c r="G96" s="176" t="s">
        <v>1387</v>
      </c>
      <c r="H96" s="173"/>
      <c r="I96" s="173"/>
      <c r="J96" s="173"/>
      <c r="K96" s="190" t="str">
        <f t="shared" si="19"/>
        <v/>
      </c>
      <c r="L96" s="190" t="str">
        <f t="shared" si="20"/>
        <v/>
      </c>
      <c r="M96" s="193"/>
      <c r="N96" s="173"/>
    </row>
    <row r="97" ht="17.25" customHeight="1" spans="1:14">
      <c r="A97" s="167"/>
      <c r="B97" s="180"/>
      <c r="C97" s="180"/>
      <c r="D97" s="180"/>
      <c r="E97" s="180"/>
      <c r="F97" s="180"/>
      <c r="G97" s="176" t="s">
        <v>1389</v>
      </c>
      <c r="H97" s="173"/>
      <c r="I97" s="173"/>
      <c r="J97" s="173"/>
      <c r="K97" s="190" t="str">
        <f t="shared" si="19"/>
        <v/>
      </c>
      <c r="L97" s="190" t="str">
        <f t="shared" si="20"/>
        <v/>
      </c>
      <c r="M97" s="193"/>
      <c r="N97" s="173"/>
    </row>
    <row r="98" ht="17.25" customHeight="1" spans="1:14">
      <c r="A98" s="167"/>
      <c r="B98" s="180"/>
      <c r="C98" s="180"/>
      <c r="D98" s="180"/>
      <c r="E98" s="180"/>
      <c r="F98" s="180"/>
      <c r="G98" s="176" t="s">
        <v>1391</v>
      </c>
      <c r="H98" s="173"/>
      <c r="I98" s="173"/>
      <c r="J98" s="173"/>
      <c r="K98" s="190" t="str">
        <f t="shared" si="19"/>
        <v/>
      </c>
      <c r="L98" s="190" t="str">
        <f t="shared" si="20"/>
        <v/>
      </c>
      <c r="M98" s="193"/>
      <c r="N98" s="173"/>
    </row>
    <row r="99" ht="17.25" customHeight="1" spans="1:14">
      <c r="A99" s="167"/>
      <c r="B99" s="180"/>
      <c r="C99" s="180"/>
      <c r="D99" s="180"/>
      <c r="E99" s="180"/>
      <c r="F99" s="180"/>
      <c r="G99" s="176" t="s">
        <v>1393</v>
      </c>
      <c r="H99" s="173"/>
      <c r="I99" s="173"/>
      <c r="J99" s="173"/>
      <c r="K99" s="190" t="str">
        <f t="shared" si="19"/>
        <v/>
      </c>
      <c r="L99" s="190" t="str">
        <f t="shared" si="20"/>
        <v/>
      </c>
      <c r="M99" s="193"/>
      <c r="N99" s="173"/>
    </row>
    <row r="100" ht="17.25" customHeight="1" spans="1:14">
      <c r="A100" s="167"/>
      <c r="B100" s="180"/>
      <c r="C100" s="180"/>
      <c r="D100" s="180"/>
      <c r="E100" s="180"/>
      <c r="F100" s="180"/>
      <c r="G100" s="176" t="s">
        <v>1397</v>
      </c>
      <c r="H100" s="173"/>
      <c r="I100" s="173"/>
      <c r="J100" s="173"/>
      <c r="K100" s="190" t="str">
        <f t="shared" si="19"/>
        <v/>
      </c>
      <c r="L100" s="190" t="str">
        <f t="shared" si="20"/>
        <v/>
      </c>
      <c r="M100" s="193"/>
      <c r="N100" s="173"/>
    </row>
    <row r="101" ht="17.25" customHeight="1" spans="1:14">
      <c r="A101" s="167"/>
      <c r="B101" s="180"/>
      <c r="C101" s="180"/>
      <c r="D101" s="180"/>
      <c r="E101" s="180"/>
      <c r="F101" s="180"/>
      <c r="G101" s="176" t="s">
        <v>1399</v>
      </c>
      <c r="H101" s="173"/>
      <c r="I101" s="173"/>
      <c r="J101" s="173"/>
      <c r="K101" s="190" t="str">
        <f t="shared" si="19"/>
        <v/>
      </c>
      <c r="L101" s="190" t="str">
        <f t="shared" si="20"/>
        <v/>
      </c>
      <c r="M101" s="193"/>
      <c r="N101" s="173"/>
    </row>
    <row r="102" ht="17.25" customHeight="1" spans="1:14">
      <c r="A102" s="167"/>
      <c r="B102" s="180"/>
      <c r="C102" s="180"/>
      <c r="D102" s="180"/>
      <c r="E102" s="180"/>
      <c r="F102" s="180"/>
      <c r="G102" s="176" t="s">
        <v>1400</v>
      </c>
      <c r="H102" s="173"/>
      <c r="I102" s="173"/>
      <c r="J102" s="173"/>
      <c r="K102" s="190" t="str">
        <f t="shared" si="19"/>
        <v/>
      </c>
      <c r="L102" s="190" t="str">
        <f t="shared" si="20"/>
        <v/>
      </c>
      <c r="M102" s="193"/>
      <c r="N102" s="173"/>
    </row>
    <row r="103" ht="17.25" customHeight="1" spans="1:14">
      <c r="A103" s="167"/>
      <c r="B103" s="180"/>
      <c r="C103" s="180"/>
      <c r="D103" s="180"/>
      <c r="E103" s="180"/>
      <c r="F103" s="180"/>
      <c r="G103" s="176" t="s">
        <v>1427</v>
      </c>
      <c r="H103" s="173"/>
      <c r="I103" s="173"/>
      <c r="J103" s="173"/>
      <c r="K103" s="190" t="str">
        <f t="shared" si="19"/>
        <v/>
      </c>
      <c r="L103" s="190" t="str">
        <f t="shared" si="20"/>
        <v/>
      </c>
      <c r="M103" s="193"/>
      <c r="N103" s="173"/>
    </row>
    <row r="104" ht="17.25" customHeight="1" spans="1:14">
      <c r="A104" s="167"/>
      <c r="B104" s="180"/>
      <c r="C104" s="180"/>
      <c r="D104" s="180"/>
      <c r="E104" s="180"/>
      <c r="F104" s="180"/>
      <c r="G104" s="167" t="s">
        <v>1428</v>
      </c>
      <c r="H104" s="170">
        <f t="shared" ref="H104:J104" si="27">H105+H110+H115</f>
        <v>0</v>
      </c>
      <c r="I104" s="170">
        <f t="shared" si="27"/>
        <v>0</v>
      </c>
      <c r="J104" s="170">
        <f t="shared" si="27"/>
        <v>0</v>
      </c>
      <c r="K104" s="190" t="str">
        <f t="shared" si="19"/>
        <v/>
      </c>
      <c r="L104" s="190" t="str">
        <f t="shared" si="20"/>
        <v/>
      </c>
      <c r="M104" s="192"/>
      <c r="N104" s="170">
        <f>N105+N110+N115</f>
        <v>0</v>
      </c>
    </row>
    <row r="105" ht="17.25" customHeight="1" spans="1:14">
      <c r="A105" s="167"/>
      <c r="B105" s="180"/>
      <c r="C105" s="180"/>
      <c r="D105" s="180"/>
      <c r="E105" s="180"/>
      <c r="F105" s="180"/>
      <c r="G105" s="177" t="s">
        <v>1429</v>
      </c>
      <c r="H105" s="172">
        <f t="shared" ref="H105:J105" si="28">SUM(H106:H109)</f>
        <v>0</v>
      </c>
      <c r="I105" s="172">
        <f t="shared" si="28"/>
        <v>0</v>
      </c>
      <c r="J105" s="172">
        <f t="shared" si="28"/>
        <v>0</v>
      </c>
      <c r="K105" s="190" t="str">
        <f t="shared" si="19"/>
        <v/>
      </c>
      <c r="L105" s="190" t="str">
        <f t="shared" si="20"/>
        <v/>
      </c>
      <c r="M105" s="193"/>
      <c r="N105" s="172">
        <f>SUM(N106:N109)</f>
        <v>0</v>
      </c>
    </row>
    <row r="106" ht="17.25" customHeight="1" spans="1:14">
      <c r="A106" s="167"/>
      <c r="B106" s="180"/>
      <c r="C106" s="180"/>
      <c r="D106" s="180"/>
      <c r="E106" s="180"/>
      <c r="F106" s="180"/>
      <c r="G106" s="177" t="s">
        <v>1346</v>
      </c>
      <c r="H106" s="173"/>
      <c r="I106" s="173"/>
      <c r="J106" s="173"/>
      <c r="K106" s="190" t="str">
        <f t="shared" si="19"/>
        <v/>
      </c>
      <c r="L106" s="190" t="str">
        <f t="shared" si="20"/>
        <v/>
      </c>
      <c r="M106" s="193"/>
      <c r="N106" s="173"/>
    </row>
    <row r="107" ht="17.25" customHeight="1" spans="1:14">
      <c r="A107" s="167"/>
      <c r="B107" s="180"/>
      <c r="C107" s="180"/>
      <c r="D107" s="180"/>
      <c r="E107" s="180"/>
      <c r="F107" s="180"/>
      <c r="G107" s="177" t="s">
        <v>1430</v>
      </c>
      <c r="H107" s="173"/>
      <c r="I107" s="173"/>
      <c r="J107" s="173"/>
      <c r="K107" s="190" t="str">
        <f t="shared" si="19"/>
        <v/>
      </c>
      <c r="L107" s="190" t="str">
        <f t="shared" si="20"/>
        <v/>
      </c>
      <c r="M107" s="193"/>
      <c r="N107" s="173"/>
    </row>
    <row r="108" ht="17.25" customHeight="1" spans="1:14">
      <c r="A108" s="167"/>
      <c r="B108" s="180"/>
      <c r="C108" s="180"/>
      <c r="D108" s="180"/>
      <c r="E108" s="180"/>
      <c r="F108" s="180"/>
      <c r="G108" s="177" t="s">
        <v>1431</v>
      </c>
      <c r="H108" s="173"/>
      <c r="I108" s="173"/>
      <c r="J108" s="173"/>
      <c r="K108" s="190" t="str">
        <f t="shared" si="19"/>
        <v/>
      </c>
      <c r="L108" s="190" t="str">
        <f t="shared" si="20"/>
        <v/>
      </c>
      <c r="M108" s="193"/>
      <c r="N108" s="173"/>
    </row>
    <row r="109" ht="17.25" customHeight="1" spans="1:14">
      <c r="A109" s="167"/>
      <c r="B109" s="180"/>
      <c r="C109" s="180"/>
      <c r="D109" s="180"/>
      <c r="E109" s="180"/>
      <c r="F109" s="180"/>
      <c r="G109" s="177" t="s">
        <v>1432</v>
      </c>
      <c r="H109" s="173"/>
      <c r="I109" s="173"/>
      <c r="J109" s="173"/>
      <c r="K109" s="190" t="str">
        <f t="shared" si="19"/>
        <v/>
      </c>
      <c r="L109" s="190" t="str">
        <f t="shared" si="20"/>
        <v/>
      </c>
      <c r="M109" s="193"/>
      <c r="N109" s="173"/>
    </row>
    <row r="110" ht="17.25" customHeight="1" spans="1:14">
      <c r="A110" s="167"/>
      <c r="B110" s="180"/>
      <c r="C110" s="180"/>
      <c r="D110" s="180"/>
      <c r="E110" s="180"/>
      <c r="F110" s="180"/>
      <c r="G110" s="177" t="s">
        <v>1433</v>
      </c>
      <c r="H110" s="172">
        <f t="shared" ref="H110:J110" si="29">SUM(H111:H114)</f>
        <v>0</v>
      </c>
      <c r="I110" s="172">
        <f t="shared" si="29"/>
        <v>0</v>
      </c>
      <c r="J110" s="172">
        <f t="shared" si="29"/>
        <v>0</v>
      </c>
      <c r="K110" s="190" t="str">
        <f t="shared" si="19"/>
        <v/>
      </c>
      <c r="L110" s="190" t="str">
        <f t="shared" si="20"/>
        <v/>
      </c>
      <c r="M110" s="195"/>
      <c r="N110" s="172">
        <f>SUM(N111:N114)</f>
        <v>0</v>
      </c>
    </row>
    <row r="111" ht="17.25" customHeight="1" spans="1:14">
      <c r="A111" s="167"/>
      <c r="B111" s="180"/>
      <c r="C111" s="180"/>
      <c r="D111" s="180"/>
      <c r="E111" s="180"/>
      <c r="F111" s="180"/>
      <c r="G111" s="177" t="s">
        <v>1346</v>
      </c>
      <c r="H111" s="173"/>
      <c r="I111" s="173"/>
      <c r="J111" s="173"/>
      <c r="K111" s="190" t="str">
        <f t="shared" si="19"/>
        <v/>
      </c>
      <c r="L111" s="190" t="str">
        <f t="shared" si="20"/>
        <v/>
      </c>
      <c r="M111" s="193"/>
      <c r="N111" s="173"/>
    </row>
    <row r="112" ht="17.25" customHeight="1" spans="1:14">
      <c r="A112" s="167"/>
      <c r="B112" s="180"/>
      <c r="C112" s="180"/>
      <c r="D112" s="180"/>
      <c r="E112" s="180"/>
      <c r="F112" s="180"/>
      <c r="G112" s="177" t="s">
        <v>1430</v>
      </c>
      <c r="H112" s="173"/>
      <c r="I112" s="173"/>
      <c r="J112" s="173"/>
      <c r="K112" s="190" t="str">
        <f t="shared" si="19"/>
        <v/>
      </c>
      <c r="L112" s="190" t="str">
        <f t="shared" si="20"/>
        <v/>
      </c>
      <c r="M112" s="193"/>
      <c r="N112" s="173"/>
    </row>
    <row r="113" ht="17.25" customHeight="1" spans="1:14">
      <c r="A113" s="167"/>
      <c r="B113" s="180"/>
      <c r="C113" s="180"/>
      <c r="D113" s="180"/>
      <c r="E113" s="180"/>
      <c r="F113" s="180"/>
      <c r="G113" s="177" t="s">
        <v>1434</v>
      </c>
      <c r="H113" s="173"/>
      <c r="I113" s="173"/>
      <c r="J113" s="173"/>
      <c r="K113" s="190" t="str">
        <f t="shared" si="19"/>
        <v/>
      </c>
      <c r="L113" s="190" t="str">
        <f t="shared" si="20"/>
        <v/>
      </c>
      <c r="M113" s="193"/>
      <c r="N113" s="173"/>
    </row>
    <row r="114" ht="17.25" customHeight="1" spans="1:14">
      <c r="A114" s="167"/>
      <c r="B114" s="180"/>
      <c r="C114" s="180"/>
      <c r="D114" s="180"/>
      <c r="E114" s="180"/>
      <c r="F114" s="180"/>
      <c r="G114" s="177" t="s">
        <v>1435</v>
      </c>
      <c r="H114" s="173"/>
      <c r="I114" s="173"/>
      <c r="J114" s="173"/>
      <c r="K114" s="190" t="str">
        <f t="shared" si="19"/>
        <v/>
      </c>
      <c r="L114" s="190" t="str">
        <f t="shared" si="20"/>
        <v/>
      </c>
      <c r="M114" s="193"/>
      <c r="N114" s="173"/>
    </row>
    <row r="115" ht="17.25" customHeight="1" spans="1:14">
      <c r="A115" s="167"/>
      <c r="B115" s="180"/>
      <c r="C115" s="180"/>
      <c r="D115" s="180"/>
      <c r="E115" s="180"/>
      <c r="F115" s="180"/>
      <c r="G115" s="177" t="s">
        <v>1436</v>
      </c>
      <c r="H115" s="172">
        <f t="shared" ref="H115:J115" si="30">SUM(H116:H119)</f>
        <v>0</v>
      </c>
      <c r="I115" s="172">
        <f t="shared" si="30"/>
        <v>0</v>
      </c>
      <c r="J115" s="172">
        <f t="shared" si="30"/>
        <v>0</v>
      </c>
      <c r="K115" s="190" t="str">
        <f t="shared" si="19"/>
        <v/>
      </c>
      <c r="L115" s="190" t="str">
        <f t="shared" si="20"/>
        <v/>
      </c>
      <c r="M115" s="193"/>
      <c r="N115" s="172">
        <f>SUM(N116:N119)</f>
        <v>0</v>
      </c>
    </row>
    <row r="116" ht="17.25" customHeight="1" spans="1:14">
      <c r="A116" s="167"/>
      <c r="B116" s="180"/>
      <c r="C116" s="180"/>
      <c r="D116" s="180"/>
      <c r="E116" s="180"/>
      <c r="F116" s="180"/>
      <c r="G116" s="177" t="s">
        <v>712</v>
      </c>
      <c r="H116" s="173"/>
      <c r="I116" s="173"/>
      <c r="J116" s="173"/>
      <c r="K116" s="190" t="str">
        <f t="shared" si="19"/>
        <v/>
      </c>
      <c r="L116" s="190" t="str">
        <f t="shared" si="20"/>
        <v/>
      </c>
      <c r="M116" s="193"/>
      <c r="N116" s="173"/>
    </row>
    <row r="117" ht="17.25" customHeight="1" spans="1:14">
      <c r="A117" s="167"/>
      <c r="B117" s="180"/>
      <c r="C117" s="180"/>
      <c r="D117" s="180"/>
      <c r="E117" s="180"/>
      <c r="F117" s="180"/>
      <c r="G117" s="177" t="s">
        <v>1437</v>
      </c>
      <c r="H117" s="173"/>
      <c r="I117" s="173"/>
      <c r="J117" s="173"/>
      <c r="K117" s="190" t="str">
        <f t="shared" si="19"/>
        <v/>
      </c>
      <c r="L117" s="190" t="str">
        <f t="shared" si="20"/>
        <v/>
      </c>
      <c r="M117" s="193"/>
      <c r="N117" s="173"/>
    </row>
    <row r="118" ht="17.25" customHeight="1" spans="1:14">
      <c r="A118" s="167"/>
      <c r="B118" s="180"/>
      <c r="C118" s="180"/>
      <c r="D118" s="180"/>
      <c r="E118" s="180"/>
      <c r="F118" s="180"/>
      <c r="G118" s="177" t="s">
        <v>1438</v>
      </c>
      <c r="H118" s="173"/>
      <c r="I118" s="173"/>
      <c r="J118" s="173"/>
      <c r="K118" s="190" t="str">
        <f t="shared" si="19"/>
        <v/>
      </c>
      <c r="L118" s="190" t="str">
        <f t="shared" si="20"/>
        <v/>
      </c>
      <c r="M118" s="193"/>
      <c r="N118" s="173"/>
    </row>
    <row r="119" ht="17.25" customHeight="1" spans="1:14">
      <c r="A119" s="167"/>
      <c r="B119" s="180"/>
      <c r="C119" s="180"/>
      <c r="D119" s="180"/>
      <c r="E119" s="180"/>
      <c r="F119" s="180"/>
      <c r="G119" s="177" t="s">
        <v>1439</v>
      </c>
      <c r="H119" s="173"/>
      <c r="I119" s="173"/>
      <c r="J119" s="173"/>
      <c r="K119" s="190" t="str">
        <f t="shared" si="19"/>
        <v/>
      </c>
      <c r="L119" s="190" t="str">
        <f t="shared" si="20"/>
        <v/>
      </c>
      <c r="M119" s="193"/>
      <c r="N119" s="173"/>
    </row>
    <row r="120" ht="17.25" customHeight="1" spans="1:14">
      <c r="A120" s="167"/>
      <c r="B120" s="180"/>
      <c r="C120" s="180"/>
      <c r="D120" s="180"/>
      <c r="E120" s="180"/>
      <c r="F120" s="180"/>
      <c r="G120" s="171" t="s">
        <v>1440</v>
      </c>
      <c r="H120" s="170">
        <f t="shared" ref="H120:J120" si="31">H121+H126+H131+H140+H147+H157+H160+H163</f>
        <v>0</v>
      </c>
      <c r="I120" s="170">
        <f t="shared" si="31"/>
        <v>64</v>
      </c>
      <c r="J120" s="170">
        <f t="shared" si="31"/>
        <v>0</v>
      </c>
      <c r="K120" s="190" t="str">
        <f t="shared" si="19"/>
        <v/>
      </c>
      <c r="L120" s="190">
        <f t="shared" si="20"/>
        <v>0</v>
      </c>
      <c r="M120" s="191"/>
      <c r="N120" s="170">
        <f>N121+N126+N131+N140+N147+N157+N160+N163</f>
        <v>0</v>
      </c>
    </row>
    <row r="121" ht="17.25" customHeight="1" spans="1:14">
      <c r="A121" s="167"/>
      <c r="B121" s="180"/>
      <c r="C121" s="180"/>
      <c r="D121" s="180"/>
      <c r="E121" s="180"/>
      <c r="F121" s="180"/>
      <c r="G121" s="177" t="s">
        <v>1441</v>
      </c>
      <c r="H121" s="172">
        <f t="shared" ref="H121:J121" si="32">SUM(H122:H125)</f>
        <v>0</v>
      </c>
      <c r="I121" s="172">
        <f t="shared" si="32"/>
        <v>0</v>
      </c>
      <c r="J121" s="172">
        <f t="shared" si="32"/>
        <v>0</v>
      </c>
      <c r="K121" s="190" t="str">
        <f t="shared" si="19"/>
        <v/>
      </c>
      <c r="L121" s="190" t="str">
        <f t="shared" si="20"/>
        <v/>
      </c>
      <c r="M121" s="193"/>
      <c r="N121" s="172">
        <f>SUM(N122:N125)</f>
        <v>0</v>
      </c>
    </row>
    <row r="122" ht="17.25" customHeight="1" spans="1:14">
      <c r="A122" s="167"/>
      <c r="B122" s="180"/>
      <c r="C122" s="180"/>
      <c r="D122" s="180"/>
      <c r="E122" s="180"/>
      <c r="F122" s="180"/>
      <c r="G122" s="177" t="s">
        <v>743</v>
      </c>
      <c r="H122" s="173"/>
      <c r="I122" s="173"/>
      <c r="J122" s="173"/>
      <c r="K122" s="190" t="str">
        <f t="shared" si="19"/>
        <v/>
      </c>
      <c r="L122" s="190" t="str">
        <f t="shared" si="20"/>
        <v/>
      </c>
      <c r="M122" s="193"/>
      <c r="N122" s="173"/>
    </row>
    <row r="123" ht="17.25" customHeight="1" spans="1:14">
      <c r="A123" s="167"/>
      <c r="B123" s="180"/>
      <c r="C123" s="180"/>
      <c r="D123" s="180"/>
      <c r="E123" s="180"/>
      <c r="F123" s="180"/>
      <c r="G123" s="177" t="s">
        <v>744</v>
      </c>
      <c r="H123" s="173"/>
      <c r="I123" s="173"/>
      <c r="J123" s="173"/>
      <c r="K123" s="190" t="str">
        <f t="shared" si="19"/>
        <v/>
      </c>
      <c r="L123" s="190" t="str">
        <f t="shared" si="20"/>
        <v/>
      </c>
      <c r="M123" s="193"/>
      <c r="N123" s="173"/>
    </row>
    <row r="124" ht="17.25" customHeight="1" spans="1:14">
      <c r="A124" s="167"/>
      <c r="B124" s="180"/>
      <c r="C124" s="180"/>
      <c r="D124" s="180"/>
      <c r="E124" s="180"/>
      <c r="F124" s="180"/>
      <c r="G124" s="177" t="s">
        <v>1442</v>
      </c>
      <c r="H124" s="173"/>
      <c r="I124" s="173"/>
      <c r="J124" s="173"/>
      <c r="K124" s="190" t="str">
        <f t="shared" si="19"/>
        <v/>
      </c>
      <c r="L124" s="190" t="str">
        <f t="shared" si="20"/>
        <v/>
      </c>
      <c r="M124" s="193"/>
      <c r="N124" s="173"/>
    </row>
    <row r="125" ht="17.25" customHeight="1" spans="1:14">
      <c r="A125" s="167"/>
      <c r="B125" s="180"/>
      <c r="C125" s="180"/>
      <c r="D125" s="180"/>
      <c r="E125" s="180"/>
      <c r="F125" s="180"/>
      <c r="G125" s="177" t="s">
        <v>1443</v>
      </c>
      <c r="H125" s="173"/>
      <c r="I125" s="173"/>
      <c r="J125" s="173"/>
      <c r="K125" s="190" t="str">
        <f t="shared" si="19"/>
        <v/>
      </c>
      <c r="L125" s="190" t="str">
        <f t="shared" si="20"/>
        <v/>
      </c>
      <c r="M125" s="193"/>
      <c r="N125" s="173"/>
    </row>
    <row r="126" ht="17.25" customHeight="1" spans="1:14">
      <c r="A126" s="167"/>
      <c r="B126" s="180"/>
      <c r="C126" s="180"/>
      <c r="D126" s="180"/>
      <c r="E126" s="180"/>
      <c r="F126" s="180"/>
      <c r="G126" s="177" t="s">
        <v>1444</v>
      </c>
      <c r="H126" s="172">
        <f t="shared" ref="H126:J126" si="33">SUM(H127:H130)</f>
        <v>0</v>
      </c>
      <c r="I126" s="172">
        <f t="shared" si="33"/>
        <v>0</v>
      </c>
      <c r="J126" s="172">
        <f t="shared" si="33"/>
        <v>0</v>
      </c>
      <c r="K126" s="190" t="str">
        <f t="shared" si="19"/>
        <v/>
      </c>
      <c r="L126" s="190" t="str">
        <f t="shared" si="20"/>
        <v/>
      </c>
      <c r="M126" s="193"/>
      <c r="N126" s="172">
        <f>SUM(N127:N130)</f>
        <v>0</v>
      </c>
    </row>
    <row r="127" ht="17.25" customHeight="1" spans="1:14">
      <c r="A127" s="167"/>
      <c r="B127" s="180"/>
      <c r="C127" s="180"/>
      <c r="D127" s="180"/>
      <c r="E127" s="180"/>
      <c r="F127" s="180"/>
      <c r="G127" s="177" t="s">
        <v>1442</v>
      </c>
      <c r="H127" s="173"/>
      <c r="I127" s="173"/>
      <c r="J127" s="173"/>
      <c r="K127" s="190" t="str">
        <f t="shared" si="19"/>
        <v/>
      </c>
      <c r="L127" s="190" t="str">
        <f t="shared" si="20"/>
        <v/>
      </c>
      <c r="M127" s="193"/>
      <c r="N127" s="173"/>
    </row>
    <row r="128" ht="17.25" customHeight="1" spans="1:14">
      <c r="A128" s="167"/>
      <c r="B128" s="180"/>
      <c r="C128" s="180"/>
      <c r="D128" s="180"/>
      <c r="E128" s="180"/>
      <c r="F128" s="180"/>
      <c r="G128" s="177" t="s">
        <v>1445</v>
      </c>
      <c r="H128" s="173"/>
      <c r="I128" s="173"/>
      <c r="J128" s="173"/>
      <c r="K128" s="190" t="str">
        <f t="shared" si="19"/>
        <v/>
      </c>
      <c r="L128" s="190" t="str">
        <f t="shared" si="20"/>
        <v/>
      </c>
      <c r="M128" s="193"/>
      <c r="N128" s="173"/>
    </row>
    <row r="129" ht="17.25" customHeight="1" spans="1:14">
      <c r="A129" s="167"/>
      <c r="B129" s="180"/>
      <c r="C129" s="180"/>
      <c r="D129" s="180"/>
      <c r="E129" s="180"/>
      <c r="F129" s="180"/>
      <c r="G129" s="177" t="s">
        <v>1446</v>
      </c>
      <c r="H129" s="173"/>
      <c r="I129" s="173"/>
      <c r="J129" s="173"/>
      <c r="K129" s="190" t="str">
        <f t="shared" si="19"/>
        <v/>
      </c>
      <c r="L129" s="190" t="str">
        <f t="shared" si="20"/>
        <v/>
      </c>
      <c r="M129" s="193"/>
      <c r="N129" s="173"/>
    </row>
    <row r="130" ht="17.25" customHeight="1" spans="1:14">
      <c r="A130" s="167"/>
      <c r="B130" s="180"/>
      <c r="C130" s="180"/>
      <c r="D130" s="180"/>
      <c r="E130" s="180"/>
      <c r="F130" s="180"/>
      <c r="G130" s="177" t="s">
        <v>1447</v>
      </c>
      <c r="H130" s="173"/>
      <c r="I130" s="173"/>
      <c r="J130" s="173"/>
      <c r="K130" s="190" t="str">
        <f t="shared" si="19"/>
        <v/>
      </c>
      <c r="L130" s="190" t="str">
        <f t="shared" si="20"/>
        <v/>
      </c>
      <c r="M130" s="193"/>
      <c r="N130" s="173"/>
    </row>
    <row r="131" ht="17.25" customHeight="1" spans="1:14">
      <c r="A131" s="167"/>
      <c r="B131" s="180"/>
      <c r="C131" s="180"/>
      <c r="D131" s="180"/>
      <c r="E131" s="180"/>
      <c r="F131" s="180"/>
      <c r="G131" s="177" t="s">
        <v>1448</v>
      </c>
      <c r="H131" s="172">
        <f t="shared" ref="H131:J131" si="34">SUM(H132:H139)</f>
        <v>0</v>
      </c>
      <c r="I131" s="172">
        <f t="shared" si="34"/>
        <v>0</v>
      </c>
      <c r="J131" s="172">
        <f t="shared" si="34"/>
        <v>0</v>
      </c>
      <c r="K131" s="190" t="str">
        <f t="shared" si="19"/>
        <v/>
      </c>
      <c r="L131" s="190" t="str">
        <f t="shared" si="20"/>
        <v/>
      </c>
      <c r="M131" s="193"/>
      <c r="N131" s="172">
        <f>SUM(N132:N139)</f>
        <v>0</v>
      </c>
    </row>
    <row r="132" ht="17.25" customHeight="1" spans="1:14">
      <c r="A132" s="167"/>
      <c r="B132" s="180"/>
      <c r="C132" s="180"/>
      <c r="D132" s="180"/>
      <c r="E132" s="180"/>
      <c r="F132" s="180"/>
      <c r="G132" s="177" t="s">
        <v>1449</v>
      </c>
      <c r="H132" s="173"/>
      <c r="I132" s="173"/>
      <c r="J132" s="173"/>
      <c r="K132" s="190" t="str">
        <f t="shared" si="19"/>
        <v/>
      </c>
      <c r="L132" s="190" t="str">
        <f t="shared" si="20"/>
        <v/>
      </c>
      <c r="M132" s="193"/>
      <c r="N132" s="173"/>
    </row>
    <row r="133" ht="17.25" customHeight="1" spans="1:14">
      <c r="A133" s="167"/>
      <c r="B133" s="180"/>
      <c r="C133" s="180"/>
      <c r="D133" s="180"/>
      <c r="E133" s="180"/>
      <c r="F133" s="180"/>
      <c r="G133" s="177" t="s">
        <v>1450</v>
      </c>
      <c r="H133" s="173"/>
      <c r="I133" s="173"/>
      <c r="J133" s="173"/>
      <c r="K133" s="190" t="str">
        <f t="shared" si="19"/>
        <v/>
      </c>
      <c r="L133" s="190" t="str">
        <f t="shared" si="20"/>
        <v/>
      </c>
      <c r="M133" s="193"/>
      <c r="N133" s="173"/>
    </row>
    <row r="134" ht="17.25" customHeight="1" spans="1:14">
      <c r="A134" s="167"/>
      <c r="B134" s="180"/>
      <c r="C134" s="180"/>
      <c r="D134" s="180"/>
      <c r="E134" s="180"/>
      <c r="F134" s="180"/>
      <c r="G134" s="177" t="s">
        <v>1451</v>
      </c>
      <c r="H134" s="173"/>
      <c r="I134" s="173"/>
      <c r="J134" s="173"/>
      <c r="K134" s="190" t="str">
        <f t="shared" si="19"/>
        <v/>
      </c>
      <c r="L134" s="190" t="str">
        <f t="shared" si="20"/>
        <v/>
      </c>
      <c r="M134" s="193"/>
      <c r="N134" s="173"/>
    </row>
    <row r="135" ht="17.25" customHeight="1" spans="1:14">
      <c r="A135" s="167"/>
      <c r="B135" s="180"/>
      <c r="C135" s="180"/>
      <c r="D135" s="180"/>
      <c r="E135" s="180"/>
      <c r="F135" s="180"/>
      <c r="G135" s="177" t="s">
        <v>1452</v>
      </c>
      <c r="H135" s="173"/>
      <c r="I135" s="173"/>
      <c r="J135" s="173"/>
      <c r="K135" s="190" t="str">
        <f t="shared" ref="K135:K198" si="35">IFERROR((J135/H135)*100%,"")</f>
        <v/>
      </c>
      <c r="L135" s="190" t="str">
        <f t="shared" ref="L135:L198" si="36">IFERROR((J135/I135)*100%,"")</f>
        <v/>
      </c>
      <c r="M135" s="193"/>
      <c r="N135" s="173"/>
    </row>
    <row r="136" ht="17.25" customHeight="1" spans="1:14">
      <c r="A136" s="167"/>
      <c r="B136" s="180"/>
      <c r="C136" s="180"/>
      <c r="D136" s="180"/>
      <c r="E136" s="180"/>
      <c r="F136" s="180"/>
      <c r="G136" s="177" t="s">
        <v>1453</v>
      </c>
      <c r="H136" s="173"/>
      <c r="I136" s="173"/>
      <c r="J136" s="173"/>
      <c r="K136" s="190" t="str">
        <f t="shared" si="35"/>
        <v/>
      </c>
      <c r="L136" s="190" t="str">
        <f t="shared" si="36"/>
        <v/>
      </c>
      <c r="M136" s="193"/>
      <c r="N136" s="173"/>
    </row>
    <row r="137" ht="17.25" customHeight="1" spans="1:14">
      <c r="A137" s="167"/>
      <c r="B137" s="180"/>
      <c r="C137" s="180"/>
      <c r="D137" s="180"/>
      <c r="E137" s="180"/>
      <c r="F137" s="180"/>
      <c r="G137" s="177" t="s">
        <v>1454</v>
      </c>
      <c r="H137" s="173"/>
      <c r="I137" s="173"/>
      <c r="J137" s="173"/>
      <c r="K137" s="190" t="str">
        <f t="shared" si="35"/>
        <v/>
      </c>
      <c r="L137" s="190" t="str">
        <f t="shared" si="36"/>
        <v/>
      </c>
      <c r="M137" s="193"/>
      <c r="N137" s="173"/>
    </row>
    <row r="138" ht="17.25" customHeight="1" spans="1:14">
      <c r="A138" s="167"/>
      <c r="B138" s="180"/>
      <c r="C138" s="180"/>
      <c r="D138" s="180"/>
      <c r="E138" s="180"/>
      <c r="F138" s="180"/>
      <c r="G138" s="177" t="s">
        <v>1455</v>
      </c>
      <c r="H138" s="173"/>
      <c r="I138" s="173"/>
      <c r="J138" s="173"/>
      <c r="K138" s="190" t="str">
        <f t="shared" si="35"/>
        <v/>
      </c>
      <c r="L138" s="190" t="str">
        <f t="shared" si="36"/>
        <v/>
      </c>
      <c r="M138" s="193"/>
      <c r="N138" s="173"/>
    </row>
    <row r="139" ht="17.25" customHeight="1" spans="1:14">
      <c r="A139" s="167"/>
      <c r="B139" s="180"/>
      <c r="C139" s="180"/>
      <c r="D139" s="180"/>
      <c r="E139" s="180"/>
      <c r="F139" s="180"/>
      <c r="G139" s="177" t="s">
        <v>1456</v>
      </c>
      <c r="H139" s="173"/>
      <c r="I139" s="173"/>
      <c r="J139" s="173"/>
      <c r="K139" s="190" t="str">
        <f t="shared" si="35"/>
        <v/>
      </c>
      <c r="L139" s="190" t="str">
        <f t="shared" si="36"/>
        <v/>
      </c>
      <c r="M139" s="193"/>
      <c r="N139" s="173"/>
    </row>
    <row r="140" ht="17.25" customHeight="1" spans="1:14">
      <c r="A140" s="167"/>
      <c r="B140" s="180"/>
      <c r="C140" s="180"/>
      <c r="D140" s="180"/>
      <c r="E140" s="180"/>
      <c r="F140" s="180"/>
      <c r="G140" s="177" t="s">
        <v>1457</v>
      </c>
      <c r="H140" s="172">
        <f t="shared" ref="H140:J140" si="37">SUM(H141:H146)</f>
        <v>0</v>
      </c>
      <c r="I140" s="172">
        <f t="shared" si="37"/>
        <v>0</v>
      </c>
      <c r="J140" s="172">
        <f t="shared" si="37"/>
        <v>0</v>
      </c>
      <c r="K140" s="190" t="str">
        <f t="shared" si="35"/>
        <v/>
      </c>
      <c r="L140" s="190" t="str">
        <f t="shared" si="36"/>
        <v/>
      </c>
      <c r="M140" s="193"/>
      <c r="N140" s="172">
        <f>SUM(N141:N146)</f>
        <v>0</v>
      </c>
    </row>
    <row r="141" ht="17.25" customHeight="1" spans="1:14">
      <c r="A141" s="167"/>
      <c r="B141" s="180"/>
      <c r="C141" s="180"/>
      <c r="D141" s="180"/>
      <c r="E141" s="180"/>
      <c r="F141" s="180"/>
      <c r="G141" s="177" t="s">
        <v>1458</v>
      </c>
      <c r="H141" s="173"/>
      <c r="I141" s="173"/>
      <c r="J141" s="173"/>
      <c r="K141" s="190" t="str">
        <f t="shared" si="35"/>
        <v/>
      </c>
      <c r="L141" s="190" t="str">
        <f t="shared" si="36"/>
        <v/>
      </c>
      <c r="M141" s="193"/>
      <c r="N141" s="173"/>
    </row>
    <row r="142" ht="17.25" customHeight="1" spans="1:14">
      <c r="A142" s="167"/>
      <c r="B142" s="180"/>
      <c r="C142" s="180"/>
      <c r="D142" s="180"/>
      <c r="E142" s="180"/>
      <c r="F142" s="180"/>
      <c r="G142" s="177" t="s">
        <v>1459</v>
      </c>
      <c r="H142" s="173"/>
      <c r="I142" s="173"/>
      <c r="J142" s="173"/>
      <c r="K142" s="190" t="str">
        <f t="shared" si="35"/>
        <v/>
      </c>
      <c r="L142" s="190" t="str">
        <f t="shared" si="36"/>
        <v/>
      </c>
      <c r="M142" s="193"/>
      <c r="N142" s="173"/>
    </row>
    <row r="143" ht="17.25" customHeight="1" spans="1:14">
      <c r="A143" s="167"/>
      <c r="B143" s="180"/>
      <c r="C143" s="180"/>
      <c r="D143" s="180"/>
      <c r="E143" s="180"/>
      <c r="F143" s="180"/>
      <c r="G143" s="177" t="s">
        <v>1460</v>
      </c>
      <c r="H143" s="173"/>
      <c r="I143" s="173"/>
      <c r="J143" s="173"/>
      <c r="K143" s="190" t="str">
        <f t="shared" si="35"/>
        <v/>
      </c>
      <c r="L143" s="190" t="str">
        <f t="shared" si="36"/>
        <v/>
      </c>
      <c r="M143" s="193"/>
      <c r="N143" s="173"/>
    </row>
    <row r="144" ht="17.25" customHeight="1" spans="1:14">
      <c r="A144" s="167"/>
      <c r="B144" s="180"/>
      <c r="C144" s="180"/>
      <c r="D144" s="180"/>
      <c r="E144" s="180"/>
      <c r="F144" s="180"/>
      <c r="G144" s="177" t="s">
        <v>1461</v>
      </c>
      <c r="H144" s="173"/>
      <c r="I144" s="173"/>
      <c r="J144" s="173"/>
      <c r="K144" s="190" t="str">
        <f t="shared" si="35"/>
        <v/>
      </c>
      <c r="L144" s="190" t="str">
        <f t="shared" si="36"/>
        <v/>
      </c>
      <c r="M144" s="193"/>
      <c r="N144" s="173"/>
    </row>
    <row r="145" ht="17.25" customHeight="1" spans="1:14">
      <c r="A145" s="167"/>
      <c r="B145" s="180"/>
      <c r="C145" s="180"/>
      <c r="D145" s="180"/>
      <c r="E145" s="180"/>
      <c r="F145" s="180"/>
      <c r="G145" s="177" t="s">
        <v>1462</v>
      </c>
      <c r="H145" s="173"/>
      <c r="I145" s="173"/>
      <c r="J145" s="173"/>
      <c r="K145" s="190" t="str">
        <f t="shared" si="35"/>
        <v/>
      </c>
      <c r="L145" s="190" t="str">
        <f t="shared" si="36"/>
        <v/>
      </c>
      <c r="M145" s="193"/>
      <c r="N145" s="173"/>
    </row>
    <row r="146" ht="17.25" customHeight="1" spans="1:14">
      <c r="A146" s="167"/>
      <c r="B146" s="180"/>
      <c r="C146" s="180"/>
      <c r="D146" s="180"/>
      <c r="E146" s="180"/>
      <c r="F146" s="180"/>
      <c r="G146" s="177" t="s">
        <v>1463</v>
      </c>
      <c r="H146" s="173"/>
      <c r="I146" s="173"/>
      <c r="J146" s="173"/>
      <c r="K146" s="190" t="str">
        <f t="shared" si="35"/>
        <v/>
      </c>
      <c r="L146" s="190" t="str">
        <f t="shared" si="36"/>
        <v/>
      </c>
      <c r="M146" s="193"/>
      <c r="N146" s="173"/>
    </row>
    <row r="147" ht="17.25" customHeight="1" spans="1:14">
      <c r="A147" s="167"/>
      <c r="B147" s="180"/>
      <c r="C147" s="180"/>
      <c r="D147" s="180"/>
      <c r="E147" s="180"/>
      <c r="F147" s="180"/>
      <c r="G147" s="177" t="s">
        <v>1464</v>
      </c>
      <c r="H147" s="172">
        <f t="shared" ref="H147:J147" si="38">SUM(H148:H156)</f>
        <v>0</v>
      </c>
      <c r="I147" s="172">
        <f t="shared" si="38"/>
        <v>64</v>
      </c>
      <c r="J147" s="172">
        <f t="shared" si="38"/>
        <v>0</v>
      </c>
      <c r="K147" s="190" t="str">
        <f t="shared" si="35"/>
        <v/>
      </c>
      <c r="L147" s="190">
        <f t="shared" si="36"/>
        <v>0</v>
      </c>
      <c r="M147" s="193"/>
      <c r="N147" s="172">
        <f>SUM(N148:N156)</f>
        <v>0</v>
      </c>
    </row>
    <row r="148" ht="17.25" customHeight="1" spans="1:14">
      <c r="A148" s="167"/>
      <c r="B148" s="180"/>
      <c r="C148" s="180"/>
      <c r="D148" s="180"/>
      <c r="E148" s="180"/>
      <c r="F148" s="180"/>
      <c r="G148" s="177" t="s">
        <v>1465</v>
      </c>
      <c r="H148" s="173"/>
      <c r="I148" s="173"/>
      <c r="J148" s="173"/>
      <c r="K148" s="190" t="str">
        <f t="shared" si="35"/>
        <v/>
      </c>
      <c r="L148" s="190" t="str">
        <f t="shared" si="36"/>
        <v/>
      </c>
      <c r="M148" s="193"/>
      <c r="N148" s="173"/>
    </row>
    <row r="149" ht="17.25" customHeight="1" spans="1:14">
      <c r="A149" s="167"/>
      <c r="B149" s="180"/>
      <c r="C149" s="180"/>
      <c r="D149" s="180"/>
      <c r="E149" s="180"/>
      <c r="F149" s="180"/>
      <c r="G149" s="177" t="s">
        <v>770</v>
      </c>
      <c r="H149" s="173"/>
      <c r="I149" s="173"/>
      <c r="J149" s="173"/>
      <c r="K149" s="190" t="str">
        <f t="shared" si="35"/>
        <v/>
      </c>
      <c r="L149" s="190" t="str">
        <f t="shared" si="36"/>
        <v/>
      </c>
      <c r="M149" s="193"/>
      <c r="N149" s="173"/>
    </row>
    <row r="150" ht="17.25" customHeight="1" spans="1:14">
      <c r="A150" s="167"/>
      <c r="B150" s="180"/>
      <c r="C150" s="180"/>
      <c r="D150" s="180"/>
      <c r="E150" s="180"/>
      <c r="F150" s="180"/>
      <c r="G150" s="177" t="s">
        <v>1466</v>
      </c>
      <c r="H150" s="173"/>
      <c r="I150" s="173"/>
      <c r="J150" s="173"/>
      <c r="K150" s="190" t="str">
        <f t="shared" si="35"/>
        <v/>
      </c>
      <c r="L150" s="190" t="str">
        <f t="shared" si="36"/>
        <v/>
      </c>
      <c r="M150" s="193"/>
      <c r="N150" s="173"/>
    </row>
    <row r="151" ht="17.25" customHeight="1" spans="1:14">
      <c r="A151" s="167"/>
      <c r="B151" s="180"/>
      <c r="C151" s="180"/>
      <c r="D151" s="180"/>
      <c r="E151" s="180"/>
      <c r="F151" s="180"/>
      <c r="G151" s="177" t="s">
        <v>1467</v>
      </c>
      <c r="H151" s="173"/>
      <c r="I151" s="173"/>
      <c r="J151" s="173"/>
      <c r="K151" s="190" t="str">
        <f t="shared" si="35"/>
        <v/>
      </c>
      <c r="L151" s="190" t="str">
        <f t="shared" si="36"/>
        <v/>
      </c>
      <c r="M151" s="193"/>
      <c r="N151" s="173"/>
    </row>
    <row r="152" ht="17.25" customHeight="1" spans="1:14">
      <c r="A152" s="167"/>
      <c r="B152" s="180"/>
      <c r="C152" s="180"/>
      <c r="D152" s="180"/>
      <c r="E152" s="180"/>
      <c r="F152" s="180"/>
      <c r="G152" s="177" t="s">
        <v>1468</v>
      </c>
      <c r="H152" s="173"/>
      <c r="I152" s="173"/>
      <c r="J152" s="173"/>
      <c r="K152" s="190" t="str">
        <f t="shared" si="35"/>
        <v/>
      </c>
      <c r="L152" s="190" t="str">
        <f t="shared" si="36"/>
        <v/>
      </c>
      <c r="M152" s="193"/>
      <c r="N152" s="173"/>
    </row>
    <row r="153" ht="17.25" customHeight="1" spans="1:14">
      <c r="A153" s="167"/>
      <c r="B153" s="180"/>
      <c r="C153" s="180"/>
      <c r="D153" s="180"/>
      <c r="E153" s="180"/>
      <c r="F153" s="180"/>
      <c r="G153" s="177" t="s">
        <v>1469</v>
      </c>
      <c r="H153" s="173"/>
      <c r="I153" s="173">
        <v>64</v>
      </c>
      <c r="J153" s="173"/>
      <c r="K153" s="190" t="str">
        <f t="shared" si="35"/>
        <v/>
      </c>
      <c r="L153" s="190">
        <f t="shared" si="36"/>
        <v>0</v>
      </c>
      <c r="M153" s="193"/>
      <c r="N153" s="173"/>
    </row>
    <row r="154" ht="17.25" customHeight="1" spans="1:14">
      <c r="A154" s="167"/>
      <c r="B154" s="180"/>
      <c r="C154" s="180"/>
      <c r="D154" s="180"/>
      <c r="E154" s="180"/>
      <c r="F154" s="180"/>
      <c r="G154" s="177" t="s">
        <v>1470</v>
      </c>
      <c r="H154" s="173"/>
      <c r="I154" s="173"/>
      <c r="J154" s="173"/>
      <c r="K154" s="190" t="str">
        <f t="shared" si="35"/>
        <v/>
      </c>
      <c r="L154" s="190" t="str">
        <f t="shared" si="36"/>
        <v/>
      </c>
      <c r="M154" s="193"/>
      <c r="N154" s="173"/>
    </row>
    <row r="155" ht="17.25" customHeight="1" spans="1:14">
      <c r="A155" s="167"/>
      <c r="B155" s="180"/>
      <c r="C155" s="180"/>
      <c r="D155" s="180"/>
      <c r="E155" s="180"/>
      <c r="F155" s="180"/>
      <c r="G155" s="177" t="s">
        <v>1471</v>
      </c>
      <c r="H155" s="173"/>
      <c r="I155" s="173"/>
      <c r="J155" s="173"/>
      <c r="K155" s="190" t="str">
        <f t="shared" si="35"/>
        <v/>
      </c>
      <c r="L155" s="190" t="str">
        <f t="shared" si="36"/>
        <v/>
      </c>
      <c r="M155" s="193"/>
      <c r="N155" s="173"/>
    </row>
    <row r="156" ht="17.25" customHeight="1" spans="1:14">
      <c r="A156" s="167"/>
      <c r="B156" s="180"/>
      <c r="C156" s="180"/>
      <c r="D156" s="180"/>
      <c r="E156" s="180"/>
      <c r="F156" s="180"/>
      <c r="G156" s="177" t="s">
        <v>1472</v>
      </c>
      <c r="H156" s="173"/>
      <c r="I156" s="173"/>
      <c r="J156" s="173"/>
      <c r="K156" s="190" t="str">
        <f t="shared" si="35"/>
        <v/>
      </c>
      <c r="L156" s="190" t="str">
        <f t="shared" si="36"/>
        <v/>
      </c>
      <c r="M156" s="193"/>
      <c r="N156" s="173"/>
    </row>
    <row r="157" ht="17.25" customHeight="1" spans="1:14">
      <c r="A157" s="167"/>
      <c r="B157" s="180"/>
      <c r="C157" s="180"/>
      <c r="D157" s="180"/>
      <c r="E157" s="180"/>
      <c r="F157" s="180"/>
      <c r="G157" s="177" t="s">
        <v>1473</v>
      </c>
      <c r="H157" s="172">
        <f t="shared" ref="H157:J157" si="39">SUM(H158:H159)</f>
        <v>0</v>
      </c>
      <c r="I157" s="172">
        <f t="shared" si="39"/>
        <v>0</v>
      </c>
      <c r="J157" s="172">
        <f t="shared" si="39"/>
        <v>0</v>
      </c>
      <c r="K157" s="190" t="str">
        <f t="shared" si="35"/>
        <v/>
      </c>
      <c r="L157" s="190" t="str">
        <f t="shared" si="36"/>
        <v/>
      </c>
      <c r="M157" s="193"/>
      <c r="N157" s="172">
        <f>SUM(N158:N159)</f>
        <v>0</v>
      </c>
    </row>
    <row r="158" ht="17.25" customHeight="1" spans="1:14">
      <c r="A158" s="167"/>
      <c r="B158" s="180"/>
      <c r="C158" s="180"/>
      <c r="D158" s="180"/>
      <c r="E158" s="180"/>
      <c r="F158" s="180"/>
      <c r="G158" s="176" t="s">
        <v>743</v>
      </c>
      <c r="H158" s="173"/>
      <c r="I158" s="173"/>
      <c r="J158" s="173"/>
      <c r="K158" s="190" t="str">
        <f t="shared" si="35"/>
        <v/>
      </c>
      <c r="L158" s="190" t="str">
        <f t="shared" si="36"/>
        <v/>
      </c>
      <c r="M158" s="193"/>
      <c r="N158" s="173"/>
    </row>
    <row r="159" ht="17.25" customHeight="1" spans="1:14">
      <c r="A159" s="167"/>
      <c r="B159" s="180"/>
      <c r="C159" s="180"/>
      <c r="D159" s="180"/>
      <c r="E159" s="180"/>
      <c r="F159" s="180"/>
      <c r="G159" s="176" t="s">
        <v>1474</v>
      </c>
      <c r="H159" s="173"/>
      <c r="I159" s="173"/>
      <c r="J159" s="173"/>
      <c r="K159" s="190" t="str">
        <f t="shared" si="35"/>
        <v/>
      </c>
      <c r="L159" s="190" t="str">
        <f t="shared" si="36"/>
        <v/>
      </c>
      <c r="M159" s="193"/>
      <c r="N159" s="173"/>
    </row>
    <row r="160" ht="17.25" customHeight="1" spans="1:14">
      <c r="A160" s="167"/>
      <c r="B160" s="180"/>
      <c r="C160" s="180"/>
      <c r="D160" s="180"/>
      <c r="E160" s="180"/>
      <c r="F160" s="180"/>
      <c r="G160" s="177" t="s">
        <v>1475</v>
      </c>
      <c r="H160" s="172">
        <f t="shared" ref="H160:J160" si="40">SUM(H161:H162)</f>
        <v>0</v>
      </c>
      <c r="I160" s="172">
        <f t="shared" si="40"/>
        <v>0</v>
      </c>
      <c r="J160" s="172">
        <f t="shared" si="40"/>
        <v>0</v>
      </c>
      <c r="K160" s="190" t="str">
        <f t="shared" si="35"/>
        <v/>
      </c>
      <c r="L160" s="190" t="str">
        <f t="shared" si="36"/>
        <v/>
      </c>
      <c r="M160" s="193"/>
      <c r="N160" s="172">
        <f>SUM(N161:N162)</f>
        <v>0</v>
      </c>
    </row>
    <row r="161" ht="17.25" customHeight="1" spans="1:14">
      <c r="A161" s="167"/>
      <c r="B161" s="180"/>
      <c r="C161" s="180"/>
      <c r="D161" s="180"/>
      <c r="E161" s="180"/>
      <c r="F161" s="180"/>
      <c r="G161" s="176" t="s">
        <v>743</v>
      </c>
      <c r="H161" s="173"/>
      <c r="I161" s="173"/>
      <c r="J161" s="173"/>
      <c r="K161" s="190" t="str">
        <f t="shared" si="35"/>
        <v/>
      </c>
      <c r="L161" s="190" t="str">
        <f t="shared" si="36"/>
        <v/>
      </c>
      <c r="M161" s="193"/>
      <c r="N161" s="173"/>
    </row>
    <row r="162" ht="17.25" customHeight="1" spans="1:14">
      <c r="A162" s="167"/>
      <c r="B162" s="180"/>
      <c r="C162" s="180"/>
      <c r="D162" s="180"/>
      <c r="E162" s="180"/>
      <c r="F162" s="180"/>
      <c r="G162" s="176" t="s">
        <v>1476</v>
      </c>
      <c r="H162" s="173"/>
      <c r="I162" s="173"/>
      <c r="J162" s="173"/>
      <c r="K162" s="190" t="str">
        <f t="shared" si="35"/>
        <v/>
      </c>
      <c r="L162" s="190" t="str">
        <f t="shared" si="36"/>
        <v/>
      </c>
      <c r="M162" s="193"/>
      <c r="N162" s="173"/>
    </row>
    <row r="163" ht="17.25" customHeight="1" spans="1:14">
      <c r="A163" s="167"/>
      <c r="B163" s="180"/>
      <c r="C163" s="180"/>
      <c r="D163" s="180"/>
      <c r="E163" s="180"/>
      <c r="F163" s="180"/>
      <c r="G163" s="177" t="s">
        <v>1477</v>
      </c>
      <c r="H163" s="194"/>
      <c r="I163" s="194"/>
      <c r="J163" s="194"/>
      <c r="K163" s="190" t="str">
        <f t="shared" si="35"/>
        <v/>
      </c>
      <c r="L163" s="190" t="str">
        <f t="shared" si="36"/>
        <v/>
      </c>
      <c r="M163" s="193"/>
      <c r="N163" s="194"/>
    </row>
    <row r="164" ht="17.25" customHeight="1" spans="1:14">
      <c r="A164" s="167"/>
      <c r="B164" s="180"/>
      <c r="C164" s="180"/>
      <c r="D164" s="180"/>
      <c r="E164" s="180"/>
      <c r="F164" s="180"/>
      <c r="G164" s="171" t="s">
        <v>1478</v>
      </c>
      <c r="H164" s="170">
        <f t="shared" ref="H164:J164" si="41">H165</f>
        <v>0</v>
      </c>
      <c r="I164" s="170">
        <f t="shared" si="41"/>
        <v>0</v>
      </c>
      <c r="J164" s="170">
        <f t="shared" si="41"/>
        <v>0</v>
      </c>
      <c r="K164" s="190" t="str">
        <f t="shared" si="35"/>
        <v/>
      </c>
      <c r="L164" s="190" t="str">
        <f t="shared" si="36"/>
        <v/>
      </c>
      <c r="M164" s="191"/>
      <c r="N164" s="170">
        <f>N165</f>
        <v>0</v>
      </c>
    </row>
    <row r="165" ht="17.25" customHeight="1" spans="1:14">
      <c r="A165" s="167"/>
      <c r="B165" s="180"/>
      <c r="C165" s="180"/>
      <c r="D165" s="180"/>
      <c r="E165" s="180"/>
      <c r="F165" s="180"/>
      <c r="G165" s="177" t="s">
        <v>1479</v>
      </c>
      <c r="H165" s="172">
        <f t="shared" ref="H165:J165" si="42">SUM(H166:H167)</f>
        <v>0</v>
      </c>
      <c r="I165" s="172">
        <f t="shared" si="42"/>
        <v>0</v>
      </c>
      <c r="J165" s="172">
        <f t="shared" si="42"/>
        <v>0</v>
      </c>
      <c r="K165" s="190" t="str">
        <f t="shared" si="35"/>
        <v/>
      </c>
      <c r="L165" s="190" t="str">
        <f t="shared" si="36"/>
        <v/>
      </c>
      <c r="M165" s="193"/>
      <c r="N165" s="172">
        <f>SUM(N166:N167)</f>
        <v>0</v>
      </c>
    </row>
    <row r="166" ht="17.25" customHeight="1" spans="1:14">
      <c r="A166" s="167"/>
      <c r="B166" s="180"/>
      <c r="C166" s="180"/>
      <c r="D166" s="180"/>
      <c r="E166" s="180"/>
      <c r="F166" s="180"/>
      <c r="G166" s="177" t="s">
        <v>1480</v>
      </c>
      <c r="H166" s="173"/>
      <c r="I166" s="173"/>
      <c r="J166" s="173"/>
      <c r="K166" s="190" t="str">
        <f t="shared" si="35"/>
        <v/>
      </c>
      <c r="L166" s="190" t="str">
        <f t="shared" si="36"/>
        <v/>
      </c>
      <c r="M166" s="193"/>
      <c r="N166" s="173"/>
    </row>
    <row r="167" ht="17.25" customHeight="1" spans="1:14">
      <c r="A167" s="167"/>
      <c r="B167" s="180"/>
      <c r="C167" s="180"/>
      <c r="D167" s="180"/>
      <c r="E167" s="180"/>
      <c r="F167" s="180"/>
      <c r="G167" s="177" t="s">
        <v>1481</v>
      </c>
      <c r="H167" s="173"/>
      <c r="I167" s="173"/>
      <c r="J167" s="173"/>
      <c r="K167" s="190" t="str">
        <f t="shared" si="35"/>
        <v/>
      </c>
      <c r="L167" s="190" t="str">
        <f t="shared" si="36"/>
        <v/>
      </c>
      <c r="M167" s="193"/>
      <c r="N167" s="173"/>
    </row>
    <row r="168" ht="17.25" customHeight="1" spans="1:14">
      <c r="A168" s="167"/>
      <c r="B168" s="180"/>
      <c r="C168" s="180"/>
      <c r="D168" s="180"/>
      <c r="E168" s="180"/>
      <c r="F168" s="180"/>
      <c r="G168" s="171" t="s">
        <v>1482</v>
      </c>
      <c r="H168" s="170">
        <f t="shared" ref="H168:J168" si="43">H169+H173+H182+H183</f>
        <v>0</v>
      </c>
      <c r="I168" s="170">
        <f t="shared" si="43"/>
        <v>462</v>
      </c>
      <c r="J168" s="170">
        <f t="shared" si="43"/>
        <v>0</v>
      </c>
      <c r="K168" s="190" t="str">
        <f t="shared" si="35"/>
        <v/>
      </c>
      <c r="L168" s="190">
        <f t="shared" si="36"/>
        <v>0</v>
      </c>
      <c r="M168" s="197"/>
      <c r="N168" s="170">
        <f>N169+N173+N182+N183</f>
        <v>0</v>
      </c>
    </row>
    <row r="169" ht="17.25" customHeight="1" spans="1:14">
      <c r="A169" s="167"/>
      <c r="B169" s="180"/>
      <c r="C169" s="180"/>
      <c r="D169" s="180"/>
      <c r="E169" s="180"/>
      <c r="F169" s="180"/>
      <c r="G169" s="177" t="s">
        <v>1483</v>
      </c>
      <c r="H169" s="172">
        <f t="shared" ref="H169:J169" si="44">SUM(H170:H172)</f>
        <v>0</v>
      </c>
      <c r="I169" s="172">
        <f t="shared" si="44"/>
        <v>0</v>
      </c>
      <c r="J169" s="172">
        <f t="shared" si="44"/>
        <v>0</v>
      </c>
      <c r="K169" s="190" t="str">
        <f t="shared" si="35"/>
        <v/>
      </c>
      <c r="L169" s="190" t="str">
        <f t="shared" si="36"/>
        <v/>
      </c>
      <c r="M169" s="193"/>
      <c r="N169" s="172">
        <f>SUM(N170:N172)</f>
        <v>0</v>
      </c>
    </row>
    <row r="170" ht="17.25" customHeight="1" spans="1:14">
      <c r="A170" s="167"/>
      <c r="B170" s="180"/>
      <c r="C170" s="180"/>
      <c r="D170" s="180"/>
      <c r="E170" s="180"/>
      <c r="F170" s="180"/>
      <c r="G170" s="177" t="s">
        <v>1484</v>
      </c>
      <c r="H170" s="173"/>
      <c r="I170" s="173"/>
      <c r="J170" s="173"/>
      <c r="K170" s="190" t="str">
        <f t="shared" si="35"/>
        <v/>
      </c>
      <c r="L170" s="190" t="str">
        <f t="shared" si="36"/>
        <v/>
      </c>
      <c r="M170" s="193"/>
      <c r="N170" s="173"/>
    </row>
    <row r="171" ht="17.25" customHeight="1" spans="1:14">
      <c r="A171" s="167"/>
      <c r="B171" s="180"/>
      <c r="C171" s="180"/>
      <c r="D171" s="180"/>
      <c r="E171" s="180"/>
      <c r="F171" s="180"/>
      <c r="G171" s="177" t="s">
        <v>1485</v>
      </c>
      <c r="H171" s="173"/>
      <c r="I171" s="173"/>
      <c r="J171" s="173"/>
      <c r="K171" s="190" t="str">
        <f t="shared" si="35"/>
        <v/>
      </c>
      <c r="L171" s="190" t="str">
        <f t="shared" si="36"/>
        <v/>
      </c>
      <c r="M171" s="193"/>
      <c r="N171" s="173"/>
    </row>
    <row r="172" ht="17.25" customHeight="1" spans="1:14">
      <c r="A172" s="167"/>
      <c r="B172" s="180"/>
      <c r="C172" s="180"/>
      <c r="D172" s="180"/>
      <c r="E172" s="180"/>
      <c r="F172" s="180"/>
      <c r="G172" s="177" t="s">
        <v>1486</v>
      </c>
      <c r="H172" s="173"/>
      <c r="I172" s="173"/>
      <c r="J172" s="173"/>
      <c r="K172" s="190" t="str">
        <f t="shared" si="35"/>
        <v/>
      </c>
      <c r="L172" s="190" t="str">
        <f t="shared" si="36"/>
        <v/>
      </c>
      <c r="M172" s="193"/>
      <c r="N172" s="173"/>
    </row>
    <row r="173" ht="17.25" customHeight="1" spans="1:14">
      <c r="A173" s="167"/>
      <c r="B173" s="180"/>
      <c r="C173" s="180"/>
      <c r="D173" s="180"/>
      <c r="E173" s="180"/>
      <c r="F173" s="180"/>
      <c r="G173" s="177" t="s">
        <v>1487</v>
      </c>
      <c r="H173" s="172">
        <f t="shared" ref="H173:J173" si="45">SUM(H174:H181)</f>
        <v>0</v>
      </c>
      <c r="I173" s="172">
        <f t="shared" si="45"/>
        <v>0</v>
      </c>
      <c r="J173" s="172">
        <f t="shared" si="45"/>
        <v>0</v>
      </c>
      <c r="K173" s="190" t="str">
        <f t="shared" si="35"/>
        <v/>
      </c>
      <c r="L173" s="190" t="str">
        <f t="shared" si="36"/>
        <v/>
      </c>
      <c r="M173" s="193"/>
      <c r="N173" s="172">
        <f>SUM(N174:N181)</f>
        <v>0</v>
      </c>
    </row>
    <row r="174" ht="17.25" customHeight="1" spans="1:14">
      <c r="A174" s="167"/>
      <c r="B174" s="180"/>
      <c r="C174" s="180"/>
      <c r="D174" s="180"/>
      <c r="E174" s="180"/>
      <c r="F174" s="180"/>
      <c r="G174" s="177" t="s">
        <v>1488</v>
      </c>
      <c r="H174" s="173"/>
      <c r="I174" s="173"/>
      <c r="J174" s="173"/>
      <c r="K174" s="190" t="str">
        <f t="shared" si="35"/>
        <v/>
      </c>
      <c r="L174" s="190" t="str">
        <f t="shared" si="36"/>
        <v/>
      </c>
      <c r="M174" s="193"/>
      <c r="N174" s="173"/>
    </row>
    <row r="175" ht="17.25" customHeight="1" spans="1:14">
      <c r="A175" s="167"/>
      <c r="B175" s="180"/>
      <c r="C175" s="180"/>
      <c r="D175" s="180"/>
      <c r="E175" s="180"/>
      <c r="F175" s="180"/>
      <c r="G175" s="177" t="s">
        <v>1489</v>
      </c>
      <c r="H175" s="173"/>
      <c r="I175" s="173"/>
      <c r="J175" s="173"/>
      <c r="K175" s="190" t="str">
        <f t="shared" si="35"/>
        <v/>
      </c>
      <c r="L175" s="190" t="str">
        <f t="shared" si="36"/>
        <v/>
      </c>
      <c r="M175" s="193"/>
      <c r="N175" s="173"/>
    </row>
    <row r="176" ht="17.25" customHeight="1" spans="1:14">
      <c r="A176" s="167"/>
      <c r="B176" s="180"/>
      <c r="C176" s="180"/>
      <c r="D176" s="180"/>
      <c r="E176" s="180"/>
      <c r="F176" s="180"/>
      <c r="G176" s="177" t="s">
        <v>1490</v>
      </c>
      <c r="H176" s="173"/>
      <c r="I176" s="173"/>
      <c r="J176" s="173"/>
      <c r="K176" s="190" t="str">
        <f t="shared" si="35"/>
        <v/>
      </c>
      <c r="L176" s="190" t="str">
        <f t="shared" si="36"/>
        <v/>
      </c>
      <c r="M176" s="193"/>
      <c r="N176" s="173"/>
    </row>
    <row r="177" ht="17.25" customHeight="1" spans="1:14">
      <c r="A177" s="167"/>
      <c r="B177" s="180"/>
      <c r="C177" s="180"/>
      <c r="D177" s="180"/>
      <c r="E177" s="180"/>
      <c r="F177" s="180"/>
      <c r="G177" s="177" t="s">
        <v>1491</v>
      </c>
      <c r="H177" s="173"/>
      <c r="I177" s="173"/>
      <c r="J177" s="173"/>
      <c r="K177" s="190" t="str">
        <f t="shared" si="35"/>
        <v/>
      </c>
      <c r="L177" s="190" t="str">
        <f t="shared" si="36"/>
        <v/>
      </c>
      <c r="M177" s="193"/>
      <c r="N177" s="173"/>
    </row>
    <row r="178" ht="17.25" customHeight="1" spans="1:14">
      <c r="A178" s="167"/>
      <c r="B178" s="180"/>
      <c r="C178" s="180"/>
      <c r="D178" s="180"/>
      <c r="E178" s="180"/>
      <c r="F178" s="180"/>
      <c r="G178" s="177" t="s">
        <v>1492</v>
      </c>
      <c r="H178" s="173"/>
      <c r="I178" s="173"/>
      <c r="J178" s="173"/>
      <c r="K178" s="190" t="str">
        <f t="shared" si="35"/>
        <v/>
      </c>
      <c r="L178" s="190" t="str">
        <f t="shared" si="36"/>
        <v/>
      </c>
      <c r="M178" s="193"/>
      <c r="N178" s="173"/>
    </row>
    <row r="179" ht="17.25" customHeight="1" spans="1:14">
      <c r="A179" s="167"/>
      <c r="B179" s="180"/>
      <c r="C179" s="180"/>
      <c r="D179" s="180"/>
      <c r="E179" s="180"/>
      <c r="F179" s="180"/>
      <c r="G179" s="177" t="s">
        <v>1493</v>
      </c>
      <c r="H179" s="173"/>
      <c r="I179" s="173"/>
      <c r="J179" s="173"/>
      <c r="K179" s="190" t="str">
        <f t="shared" si="35"/>
        <v/>
      </c>
      <c r="L179" s="190" t="str">
        <f t="shared" si="36"/>
        <v/>
      </c>
      <c r="M179" s="193"/>
      <c r="N179" s="173"/>
    </row>
    <row r="180" ht="17.25" customHeight="1" spans="1:14">
      <c r="A180" s="167"/>
      <c r="B180" s="180"/>
      <c r="C180" s="180"/>
      <c r="D180" s="180"/>
      <c r="E180" s="180"/>
      <c r="F180" s="180"/>
      <c r="G180" s="177" t="s">
        <v>1494</v>
      </c>
      <c r="H180" s="173"/>
      <c r="I180" s="173"/>
      <c r="J180" s="173"/>
      <c r="K180" s="190" t="str">
        <f t="shared" si="35"/>
        <v/>
      </c>
      <c r="L180" s="190" t="str">
        <f t="shared" si="36"/>
        <v/>
      </c>
      <c r="M180" s="193"/>
      <c r="N180" s="173"/>
    </row>
    <row r="181" ht="17.25" customHeight="1" spans="1:14">
      <c r="A181" s="167"/>
      <c r="B181" s="180"/>
      <c r="C181" s="180"/>
      <c r="D181" s="180"/>
      <c r="E181" s="180"/>
      <c r="F181" s="180"/>
      <c r="G181" s="177" t="s">
        <v>1495</v>
      </c>
      <c r="H181" s="173"/>
      <c r="I181" s="173"/>
      <c r="J181" s="173"/>
      <c r="K181" s="190" t="str">
        <f t="shared" si="35"/>
        <v/>
      </c>
      <c r="L181" s="190" t="str">
        <f t="shared" si="36"/>
        <v/>
      </c>
      <c r="M181" s="193"/>
      <c r="N181" s="173"/>
    </row>
    <row r="182" ht="17.25" customHeight="1" spans="1:14">
      <c r="A182" s="167"/>
      <c r="B182" s="180"/>
      <c r="C182" s="180"/>
      <c r="D182" s="180"/>
      <c r="E182" s="180"/>
      <c r="F182" s="180"/>
      <c r="G182" s="177" t="s">
        <v>1496</v>
      </c>
      <c r="H182" s="194"/>
      <c r="I182" s="194"/>
      <c r="J182" s="194"/>
      <c r="K182" s="190" t="str">
        <f t="shared" si="35"/>
        <v/>
      </c>
      <c r="L182" s="190" t="str">
        <f t="shared" si="36"/>
        <v/>
      </c>
      <c r="M182" s="193"/>
      <c r="N182" s="194"/>
    </row>
    <row r="183" ht="17.25" customHeight="1" spans="1:14">
      <c r="A183" s="167"/>
      <c r="B183" s="180"/>
      <c r="C183" s="180"/>
      <c r="D183" s="180"/>
      <c r="E183" s="180"/>
      <c r="F183" s="180"/>
      <c r="G183" s="177" t="s">
        <v>1497</v>
      </c>
      <c r="H183" s="172">
        <f t="shared" ref="H183:J183" si="46">SUM(H184:H193)</f>
        <v>0</v>
      </c>
      <c r="I183" s="172">
        <f t="shared" si="46"/>
        <v>462</v>
      </c>
      <c r="J183" s="172">
        <f t="shared" si="46"/>
        <v>0</v>
      </c>
      <c r="K183" s="190" t="str">
        <f t="shared" si="35"/>
        <v/>
      </c>
      <c r="L183" s="190">
        <f t="shared" si="36"/>
        <v>0</v>
      </c>
      <c r="M183" s="193"/>
      <c r="N183" s="172">
        <f>SUM(N184:N193)</f>
        <v>0</v>
      </c>
    </row>
    <row r="184" ht="17.25" customHeight="1" spans="1:14">
      <c r="A184" s="167"/>
      <c r="B184" s="180"/>
      <c r="C184" s="180"/>
      <c r="D184" s="180"/>
      <c r="E184" s="180"/>
      <c r="F184" s="180"/>
      <c r="G184" s="177" t="s">
        <v>1498</v>
      </c>
      <c r="H184" s="173"/>
      <c r="I184" s="173">
        <v>286</v>
      </c>
      <c r="J184" s="173"/>
      <c r="K184" s="190" t="str">
        <f t="shared" si="35"/>
        <v/>
      </c>
      <c r="L184" s="190">
        <f t="shared" si="36"/>
        <v>0</v>
      </c>
      <c r="M184" s="193"/>
      <c r="N184" s="173"/>
    </row>
    <row r="185" ht="17.25" customHeight="1" spans="1:14">
      <c r="A185" s="167"/>
      <c r="B185" s="180"/>
      <c r="C185" s="180"/>
      <c r="D185" s="180"/>
      <c r="E185" s="180"/>
      <c r="F185" s="180"/>
      <c r="G185" s="177" t="s">
        <v>1499</v>
      </c>
      <c r="H185" s="173"/>
      <c r="I185" s="173"/>
      <c r="J185" s="173"/>
      <c r="K185" s="190" t="str">
        <f t="shared" si="35"/>
        <v/>
      </c>
      <c r="L185" s="190" t="str">
        <f t="shared" si="36"/>
        <v/>
      </c>
      <c r="M185" s="193"/>
      <c r="N185" s="173"/>
    </row>
    <row r="186" ht="17.25" customHeight="1" spans="1:14">
      <c r="A186" s="167"/>
      <c r="B186" s="180"/>
      <c r="C186" s="180"/>
      <c r="D186" s="180"/>
      <c r="E186" s="180"/>
      <c r="F186" s="180"/>
      <c r="G186" s="177" t="s">
        <v>1500</v>
      </c>
      <c r="H186" s="173"/>
      <c r="I186" s="173">
        <v>2</v>
      </c>
      <c r="J186" s="173"/>
      <c r="K186" s="190" t="str">
        <f t="shared" si="35"/>
        <v/>
      </c>
      <c r="L186" s="190">
        <f t="shared" si="36"/>
        <v>0</v>
      </c>
      <c r="M186" s="193"/>
      <c r="N186" s="173"/>
    </row>
    <row r="187" ht="17.25" customHeight="1" spans="1:14">
      <c r="A187" s="167"/>
      <c r="B187" s="180"/>
      <c r="C187" s="180"/>
      <c r="D187" s="180"/>
      <c r="E187" s="180"/>
      <c r="F187" s="180"/>
      <c r="G187" s="177" t="s">
        <v>1501</v>
      </c>
      <c r="H187" s="173"/>
      <c r="I187" s="173"/>
      <c r="J187" s="173"/>
      <c r="K187" s="190" t="str">
        <f t="shared" si="35"/>
        <v/>
      </c>
      <c r="L187" s="190" t="str">
        <f t="shared" si="36"/>
        <v/>
      </c>
      <c r="M187" s="193"/>
      <c r="N187" s="173"/>
    </row>
    <row r="188" ht="17.25" customHeight="1" spans="1:14">
      <c r="A188" s="167"/>
      <c r="B188" s="180"/>
      <c r="C188" s="180"/>
      <c r="D188" s="180"/>
      <c r="E188" s="180"/>
      <c r="F188" s="180"/>
      <c r="G188" s="177" t="s">
        <v>1502</v>
      </c>
      <c r="H188" s="173"/>
      <c r="I188" s="173">
        <v>174</v>
      </c>
      <c r="J188" s="173"/>
      <c r="K188" s="190" t="str">
        <f t="shared" si="35"/>
        <v/>
      </c>
      <c r="L188" s="190">
        <f t="shared" si="36"/>
        <v>0</v>
      </c>
      <c r="M188" s="193"/>
      <c r="N188" s="173"/>
    </row>
    <row r="189" ht="17.25" customHeight="1" spans="1:14">
      <c r="A189" s="167"/>
      <c r="B189" s="180"/>
      <c r="C189" s="180"/>
      <c r="D189" s="180"/>
      <c r="E189" s="180"/>
      <c r="F189" s="180"/>
      <c r="G189" s="177" t="s">
        <v>1503</v>
      </c>
      <c r="H189" s="173"/>
      <c r="I189" s="173"/>
      <c r="J189" s="173"/>
      <c r="K189" s="190" t="str">
        <f t="shared" si="35"/>
        <v/>
      </c>
      <c r="L189" s="190" t="str">
        <f t="shared" si="36"/>
        <v/>
      </c>
      <c r="M189" s="193"/>
      <c r="N189" s="173"/>
    </row>
    <row r="190" ht="17.25" customHeight="1" spans="1:14">
      <c r="A190" s="167"/>
      <c r="B190" s="180"/>
      <c r="C190" s="180"/>
      <c r="D190" s="180"/>
      <c r="E190" s="180"/>
      <c r="F190" s="180"/>
      <c r="G190" s="196" t="s">
        <v>1504</v>
      </c>
      <c r="H190" s="173"/>
      <c r="I190" s="173"/>
      <c r="J190" s="173"/>
      <c r="K190" s="190" t="str">
        <f t="shared" si="35"/>
        <v/>
      </c>
      <c r="L190" s="190" t="str">
        <f t="shared" si="36"/>
        <v/>
      </c>
      <c r="M190" s="193"/>
      <c r="N190" s="173"/>
    </row>
    <row r="191" ht="17.25" customHeight="1" spans="1:14">
      <c r="A191" s="167"/>
      <c r="B191" s="180"/>
      <c r="C191" s="180"/>
      <c r="D191" s="180"/>
      <c r="E191" s="180"/>
      <c r="F191" s="180"/>
      <c r="G191" s="177" t="s">
        <v>1505</v>
      </c>
      <c r="H191" s="173"/>
      <c r="I191" s="173"/>
      <c r="J191" s="173"/>
      <c r="K191" s="190" t="str">
        <f t="shared" si="35"/>
        <v/>
      </c>
      <c r="L191" s="190" t="str">
        <f t="shared" si="36"/>
        <v/>
      </c>
      <c r="M191" s="193"/>
      <c r="N191" s="173"/>
    </row>
    <row r="192" ht="17.25" customHeight="1" spans="1:14">
      <c r="A192" s="167"/>
      <c r="B192" s="180"/>
      <c r="C192" s="180"/>
      <c r="D192" s="180"/>
      <c r="E192" s="180"/>
      <c r="F192" s="180"/>
      <c r="G192" s="177" t="s">
        <v>1506</v>
      </c>
      <c r="H192" s="173"/>
      <c r="I192" s="173"/>
      <c r="J192" s="173"/>
      <c r="K192" s="190" t="str">
        <f t="shared" si="35"/>
        <v/>
      </c>
      <c r="L192" s="190" t="str">
        <f t="shared" si="36"/>
        <v/>
      </c>
      <c r="M192" s="193"/>
      <c r="N192" s="173"/>
    </row>
    <row r="193" ht="17.25" customHeight="1" spans="1:14">
      <c r="A193" s="167"/>
      <c r="B193" s="180"/>
      <c r="C193" s="180"/>
      <c r="D193" s="180"/>
      <c r="E193" s="180"/>
      <c r="F193" s="180"/>
      <c r="G193" s="177" t="s">
        <v>1507</v>
      </c>
      <c r="H193" s="173"/>
      <c r="I193" s="173"/>
      <c r="J193" s="173"/>
      <c r="K193" s="190" t="str">
        <f t="shared" si="35"/>
        <v/>
      </c>
      <c r="L193" s="190" t="str">
        <f t="shared" si="36"/>
        <v/>
      </c>
      <c r="M193" s="193"/>
      <c r="N193" s="173"/>
    </row>
    <row r="194" ht="17.25" customHeight="1" spans="1:14">
      <c r="A194" s="167"/>
      <c r="B194" s="180"/>
      <c r="C194" s="180"/>
      <c r="D194" s="180"/>
      <c r="E194" s="180"/>
      <c r="F194" s="180"/>
      <c r="G194" s="171" t="s">
        <v>1508</v>
      </c>
      <c r="H194" s="170">
        <f t="shared" ref="H194:J194" si="47">SUM(H195:H209)</f>
        <v>21206</v>
      </c>
      <c r="I194" s="170">
        <f t="shared" si="47"/>
        <v>5127</v>
      </c>
      <c r="J194" s="170">
        <f t="shared" si="47"/>
        <v>5065.37</v>
      </c>
      <c r="K194" s="190">
        <f t="shared" si="35"/>
        <v>0.238864943883806</v>
      </c>
      <c r="L194" s="190">
        <f t="shared" si="36"/>
        <v>0.987979325141408</v>
      </c>
      <c r="M194" s="191"/>
      <c r="N194" s="170">
        <f>SUM(N195:N209)</f>
        <v>5065.37</v>
      </c>
    </row>
    <row r="195" ht="17.25" customHeight="1" spans="1:14">
      <c r="A195" s="167"/>
      <c r="B195" s="180"/>
      <c r="C195" s="180"/>
      <c r="D195" s="180"/>
      <c r="E195" s="180"/>
      <c r="F195" s="180"/>
      <c r="G195" s="171" t="s">
        <v>1509</v>
      </c>
      <c r="H195" s="194"/>
      <c r="I195" s="194"/>
      <c r="J195" s="194"/>
      <c r="K195" s="190" t="str">
        <f t="shared" si="35"/>
        <v/>
      </c>
      <c r="L195" s="190" t="str">
        <f t="shared" si="36"/>
        <v/>
      </c>
      <c r="M195" s="193"/>
      <c r="N195" s="194"/>
    </row>
    <row r="196" ht="17.25" customHeight="1" spans="1:14">
      <c r="A196" s="167"/>
      <c r="B196" s="180"/>
      <c r="C196" s="180"/>
      <c r="D196" s="180"/>
      <c r="E196" s="180"/>
      <c r="F196" s="180"/>
      <c r="G196" s="171" t="s">
        <v>1510</v>
      </c>
      <c r="H196" s="194"/>
      <c r="I196" s="194"/>
      <c r="J196" s="194"/>
      <c r="K196" s="190" t="str">
        <f t="shared" si="35"/>
        <v/>
      </c>
      <c r="L196" s="190" t="str">
        <f t="shared" si="36"/>
        <v/>
      </c>
      <c r="M196" s="193"/>
      <c r="N196" s="194"/>
    </row>
    <row r="197" ht="17.25" customHeight="1" spans="1:14">
      <c r="A197" s="167"/>
      <c r="B197" s="180"/>
      <c r="C197" s="180"/>
      <c r="D197" s="180"/>
      <c r="E197" s="180"/>
      <c r="F197" s="180"/>
      <c r="G197" s="171" t="s">
        <v>1511</v>
      </c>
      <c r="H197" s="194">
        <v>5089.52</v>
      </c>
      <c r="I197" s="194">
        <v>5127</v>
      </c>
      <c r="J197" s="194">
        <v>5065.37</v>
      </c>
      <c r="K197" s="190">
        <f t="shared" si="35"/>
        <v>0.995254955280655</v>
      </c>
      <c r="L197" s="190">
        <f t="shared" si="36"/>
        <v>0.987979325141408</v>
      </c>
      <c r="M197" s="193"/>
      <c r="N197" s="194">
        <v>5065.37</v>
      </c>
    </row>
    <row r="198" ht="17.25" customHeight="1" spans="1:14">
      <c r="A198" s="167"/>
      <c r="B198" s="180"/>
      <c r="C198" s="180"/>
      <c r="D198" s="180"/>
      <c r="E198" s="180"/>
      <c r="F198" s="180"/>
      <c r="G198" s="171" t="s">
        <v>1512</v>
      </c>
      <c r="H198" s="194"/>
      <c r="I198" s="194"/>
      <c r="J198" s="194"/>
      <c r="K198" s="190" t="str">
        <f t="shared" si="35"/>
        <v/>
      </c>
      <c r="L198" s="190" t="str">
        <f t="shared" si="36"/>
        <v/>
      </c>
      <c r="M198" s="193"/>
      <c r="N198" s="194"/>
    </row>
    <row r="199" ht="17.25" customHeight="1" spans="1:14">
      <c r="A199" s="167"/>
      <c r="B199" s="180"/>
      <c r="C199" s="180"/>
      <c r="D199" s="180"/>
      <c r="E199" s="180"/>
      <c r="F199" s="180"/>
      <c r="G199" s="171" t="s">
        <v>1513</v>
      </c>
      <c r="H199" s="194"/>
      <c r="I199" s="194"/>
      <c r="J199" s="194"/>
      <c r="K199" s="190" t="str">
        <f t="shared" ref="K199:K246" si="48">IFERROR((J199/H199)*100%,"")</f>
        <v/>
      </c>
      <c r="L199" s="190" t="str">
        <f t="shared" ref="L199:L246" si="49">IFERROR((J199/I199)*100%,"")</f>
        <v/>
      </c>
      <c r="M199" s="193"/>
      <c r="N199" s="194"/>
    </row>
    <row r="200" ht="17.25" customHeight="1" spans="1:14">
      <c r="A200" s="167"/>
      <c r="B200" s="180"/>
      <c r="C200" s="180"/>
      <c r="D200" s="180"/>
      <c r="E200" s="180"/>
      <c r="F200" s="180"/>
      <c r="G200" s="171" t="s">
        <v>1514</v>
      </c>
      <c r="H200" s="194"/>
      <c r="I200" s="194"/>
      <c r="J200" s="194"/>
      <c r="K200" s="190" t="str">
        <f t="shared" si="48"/>
        <v/>
      </c>
      <c r="L200" s="190" t="str">
        <f t="shared" si="49"/>
        <v/>
      </c>
      <c r="M200" s="193"/>
      <c r="N200" s="194"/>
    </row>
    <row r="201" ht="17.25" customHeight="1" spans="1:14">
      <c r="A201" s="167"/>
      <c r="B201" s="180"/>
      <c r="C201" s="180"/>
      <c r="D201" s="180"/>
      <c r="E201" s="180"/>
      <c r="F201" s="180"/>
      <c r="G201" s="171" t="s">
        <v>1515</v>
      </c>
      <c r="H201" s="194"/>
      <c r="I201" s="194"/>
      <c r="J201" s="194"/>
      <c r="K201" s="190" t="str">
        <f t="shared" si="48"/>
        <v/>
      </c>
      <c r="L201" s="190" t="str">
        <f t="shared" si="49"/>
        <v/>
      </c>
      <c r="M201" s="193"/>
      <c r="N201" s="194"/>
    </row>
    <row r="202" ht="17.25" customHeight="1" spans="1:14">
      <c r="A202" s="167"/>
      <c r="B202" s="180"/>
      <c r="C202" s="180"/>
      <c r="D202" s="180"/>
      <c r="E202" s="180"/>
      <c r="F202" s="180"/>
      <c r="G202" s="171" t="s">
        <v>1516</v>
      </c>
      <c r="H202" s="194"/>
      <c r="I202" s="194"/>
      <c r="J202" s="194"/>
      <c r="K202" s="190" t="str">
        <f t="shared" si="48"/>
        <v/>
      </c>
      <c r="L202" s="190" t="str">
        <f t="shared" si="49"/>
        <v/>
      </c>
      <c r="M202" s="193"/>
      <c r="N202" s="194"/>
    </row>
    <row r="203" ht="17.25" customHeight="1" spans="1:14">
      <c r="A203" s="167"/>
      <c r="B203" s="180"/>
      <c r="C203" s="180"/>
      <c r="D203" s="180"/>
      <c r="E203" s="180"/>
      <c r="F203" s="180"/>
      <c r="G203" s="171" t="s">
        <v>1517</v>
      </c>
      <c r="H203" s="194"/>
      <c r="I203" s="194"/>
      <c r="J203" s="194"/>
      <c r="K203" s="190" t="str">
        <f t="shared" si="48"/>
        <v/>
      </c>
      <c r="L203" s="190" t="str">
        <f t="shared" si="49"/>
        <v/>
      </c>
      <c r="M203" s="193"/>
      <c r="N203" s="194"/>
    </row>
    <row r="204" ht="17.25" customHeight="1" spans="1:14">
      <c r="A204" s="167"/>
      <c r="B204" s="180"/>
      <c r="C204" s="180"/>
      <c r="D204" s="180"/>
      <c r="E204" s="180"/>
      <c r="F204" s="180"/>
      <c r="G204" s="171" t="s">
        <v>1518</v>
      </c>
      <c r="H204" s="194"/>
      <c r="I204" s="194"/>
      <c r="J204" s="194"/>
      <c r="K204" s="190" t="str">
        <f t="shared" si="48"/>
        <v/>
      </c>
      <c r="L204" s="190" t="str">
        <f t="shared" si="49"/>
        <v/>
      </c>
      <c r="M204" s="193"/>
      <c r="N204" s="194"/>
    </row>
    <row r="205" ht="17.25" customHeight="1" spans="1:14">
      <c r="A205" s="167"/>
      <c r="B205" s="180"/>
      <c r="C205" s="180"/>
      <c r="D205" s="180"/>
      <c r="E205" s="180"/>
      <c r="F205" s="180"/>
      <c r="G205" s="171" t="s">
        <v>1519</v>
      </c>
      <c r="H205" s="194"/>
      <c r="I205" s="194"/>
      <c r="J205" s="194"/>
      <c r="K205" s="190" t="str">
        <f t="shared" si="48"/>
        <v/>
      </c>
      <c r="L205" s="190" t="str">
        <f t="shared" si="49"/>
        <v/>
      </c>
      <c r="M205" s="193"/>
      <c r="N205" s="194"/>
    </row>
    <row r="206" ht="17.25" customHeight="1" spans="1:14">
      <c r="A206" s="167"/>
      <c r="B206" s="180"/>
      <c r="C206" s="180"/>
      <c r="D206" s="180"/>
      <c r="E206" s="180"/>
      <c r="F206" s="180"/>
      <c r="G206" s="171" t="s">
        <v>1520</v>
      </c>
      <c r="H206" s="194"/>
      <c r="I206" s="194"/>
      <c r="J206" s="194"/>
      <c r="K206" s="190" t="str">
        <f t="shared" si="48"/>
        <v/>
      </c>
      <c r="L206" s="190" t="str">
        <f t="shared" si="49"/>
        <v/>
      </c>
      <c r="M206" s="193"/>
      <c r="N206" s="194"/>
    </row>
    <row r="207" ht="17.25" customHeight="1" spans="1:14">
      <c r="A207" s="167"/>
      <c r="B207" s="180"/>
      <c r="C207" s="180"/>
      <c r="D207" s="180"/>
      <c r="E207" s="180"/>
      <c r="F207" s="180"/>
      <c r="G207" s="171" t="s">
        <v>1521</v>
      </c>
      <c r="H207" s="194">
        <v>16116</v>
      </c>
      <c r="I207" s="194"/>
      <c r="J207" s="194"/>
      <c r="K207" s="190">
        <f t="shared" si="48"/>
        <v>0</v>
      </c>
      <c r="L207" s="190" t="str">
        <f t="shared" si="49"/>
        <v/>
      </c>
      <c r="M207" s="193"/>
      <c r="N207" s="194"/>
    </row>
    <row r="208" ht="17.25" customHeight="1" spans="1:14">
      <c r="A208" s="167"/>
      <c r="B208" s="180"/>
      <c r="C208" s="180"/>
      <c r="D208" s="180"/>
      <c r="E208" s="180"/>
      <c r="F208" s="180"/>
      <c r="G208" s="171" t="s">
        <v>1522</v>
      </c>
      <c r="H208" s="194"/>
      <c r="I208" s="194"/>
      <c r="J208" s="194"/>
      <c r="K208" s="190" t="str">
        <f t="shared" si="48"/>
        <v/>
      </c>
      <c r="L208" s="190" t="str">
        <f t="shared" si="49"/>
        <v/>
      </c>
      <c r="M208" s="193"/>
      <c r="N208" s="194"/>
    </row>
    <row r="209" ht="17.25" customHeight="1" spans="1:14">
      <c r="A209" s="167"/>
      <c r="B209" s="180"/>
      <c r="C209" s="180"/>
      <c r="D209" s="180"/>
      <c r="E209" s="180"/>
      <c r="F209" s="180"/>
      <c r="G209" s="171" t="s">
        <v>1523</v>
      </c>
      <c r="H209" s="194">
        <v>0.48</v>
      </c>
      <c r="I209" s="194"/>
      <c r="J209" s="194"/>
      <c r="K209" s="190">
        <f t="shared" si="48"/>
        <v>0</v>
      </c>
      <c r="L209" s="190" t="str">
        <f t="shared" si="49"/>
        <v/>
      </c>
      <c r="M209" s="193"/>
      <c r="N209" s="194"/>
    </row>
    <row r="210" ht="17.25" customHeight="1" spans="1:14">
      <c r="A210" s="167"/>
      <c r="B210" s="180"/>
      <c r="C210" s="180"/>
      <c r="D210" s="180"/>
      <c r="E210" s="180"/>
      <c r="F210" s="180"/>
      <c r="G210" s="171" t="s">
        <v>1524</v>
      </c>
      <c r="H210" s="170">
        <f t="shared" ref="H210:J210" si="50">SUM(H211:H225)</f>
        <v>30</v>
      </c>
      <c r="I210" s="170">
        <f t="shared" si="50"/>
        <v>5</v>
      </c>
      <c r="J210" s="170">
        <f t="shared" si="50"/>
        <v>30.51</v>
      </c>
      <c r="K210" s="190">
        <f t="shared" si="48"/>
        <v>1.017</v>
      </c>
      <c r="L210" s="190">
        <f t="shared" si="49"/>
        <v>6.102</v>
      </c>
      <c r="M210" s="191"/>
      <c r="N210" s="170">
        <f>SUM(N211:N225)</f>
        <v>30.51</v>
      </c>
    </row>
    <row r="211" ht="17.25" customHeight="1" spans="1:14">
      <c r="A211" s="167"/>
      <c r="B211" s="180"/>
      <c r="C211" s="180"/>
      <c r="D211" s="180"/>
      <c r="E211" s="180"/>
      <c r="F211" s="180"/>
      <c r="G211" s="171" t="s">
        <v>1525</v>
      </c>
      <c r="H211" s="194"/>
      <c r="I211" s="194"/>
      <c r="J211" s="194"/>
      <c r="K211" s="190" t="str">
        <f t="shared" si="48"/>
        <v/>
      </c>
      <c r="L211" s="190" t="str">
        <f t="shared" si="49"/>
        <v/>
      </c>
      <c r="M211" s="193"/>
      <c r="N211" s="194"/>
    </row>
    <row r="212" ht="17.25" customHeight="1" spans="1:14">
      <c r="A212" s="167"/>
      <c r="B212" s="180"/>
      <c r="C212" s="180"/>
      <c r="D212" s="180"/>
      <c r="E212" s="180"/>
      <c r="F212" s="180"/>
      <c r="G212" s="171" t="s">
        <v>1526</v>
      </c>
      <c r="H212" s="194"/>
      <c r="I212" s="194"/>
      <c r="J212" s="194"/>
      <c r="K212" s="190" t="str">
        <f t="shared" si="48"/>
        <v/>
      </c>
      <c r="L212" s="190" t="str">
        <f t="shared" si="49"/>
        <v/>
      </c>
      <c r="M212" s="193"/>
      <c r="N212" s="194"/>
    </row>
    <row r="213" ht="17.25" customHeight="1" spans="1:14">
      <c r="A213" s="167"/>
      <c r="B213" s="180"/>
      <c r="C213" s="180"/>
      <c r="D213" s="180"/>
      <c r="E213" s="180"/>
      <c r="F213" s="180"/>
      <c r="G213" s="171" t="s">
        <v>1527</v>
      </c>
      <c r="H213" s="194">
        <v>30</v>
      </c>
      <c r="I213" s="194">
        <v>5</v>
      </c>
      <c r="J213" s="194">
        <v>30.51</v>
      </c>
      <c r="K213" s="190">
        <f t="shared" si="48"/>
        <v>1.017</v>
      </c>
      <c r="L213" s="190">
        <f t="shared" si="49"/>
        <v>6.102</v>
      </c>
      <c r="M213" s="193"/>
      <c r="N213" s="194">
        <v>30.51</v>
      </c>
    </row>
    <row r="214" ht="17.25" customHeight="1" spans="1:14">
      <c r="A214" s="167"/>
      <c r="B214" s="180"/>
      <c r="C214" s="180"/>
      <c r="D214" s="180"/>
      <c r="E214" s="180"/>
      <c r="F214" s="180"/>
      <c r="G214" s="171" t="s">
        <v>1528</v>
      </c>
      <c r="H214" s="194"/>
      <c r="I214" s="194"/>
      <c r="J214" s="194"/>
      <c r="K214" s="190" t="str">
        <f t="shared" si="48"/>
        <v/>
      </c>
      <c r="L214" s="190" t="str">
        <f t="shared" si="49"/>
        <v/>
      </c>
      <c r="M214" s="193"/>
      <c r="N214" s="194"/>
    </row>
    <row r="215" ht="17.25" customHeight="1" spans="1:14">
      <c r="A215" s="167"/>
      <c r="B215" s="180"/>
      <c r="C215" s="180"/>
      <c r="D215" s="180"/>
      <c r="E215" s="180"/>
      <c r="F215" s="180"/>
      <c r="G215" s="171" t="s">
        <v>1529</v>
      </c>
      <c r="H215" s="194"/>
      <c r="I215" s="194"/>
      <c r="J215" s="194"/>
      <c r="K215" s="190" t="str">
        <f t="shared" si="48"/>
        <v/>
      </c>
      <c r="L215" s="190" t="str">
        <f t="shared" si="49"/>
        <v/>
      </c>
      <c r="M215" s="193"/>
      <c r="N215" s="194"/>
    </row>
    <row r="216" ht="17.25" customHeight="1" spans="1:14">
      <c r="A216" s="167"/>
      <c r="B216" s="180"/>
      <c r="C216" s="180"/>
      <c r="D216" s="180"/>
      <c r="E216" s="180"/>
      <c r="F216" s="180"/>
      <c r="G216" s="171" t="s">
        <v>1530</v>
      </c>
      <c r="H216" s="194"/>
      <c r="I216" s="194"/>
      <c r="J216" s="194"/>
      <c r="K216" s="190" t="str">
        <f t="shared" si="48"/>
        <v/>
      </c>
      <c r="L216" s="190" t="str">
        <f t="shared" si="49"/>
        <v/>
      </c>
      <c r="M216" s="193"/>
      <c r="N216" s="194"/>
    </row>
    <row r="217" ht="17.25" customHeight="1" spans="1:14">
      <c r="A217" s="167"/>
      <c r="B217" s="180"/>
      <c r="C217" s="180"/>
      <c r="D217" s="180"/>
      <c r="E217" s="180"/>
      <c r="F217" s="180"/>
      <c r="G217" s="171" t="s">
        <v>1531</v>
      </c>
      <c r="H217" s="194"/>
      <c r="I217" s="194"/>
      <c r="J217" s="194"/>
      <c r="K217" s="190" t="str">
        <f t="shared" si="48"/>
        <v/>
      </c>
      <c r="L217" s="190" t="str">
        <f t="shared" si="49"/>
        <v/>
      </c>
      <c r="M217" s="193"/>
      <c r="N217" s="194"/>
    </row>
    <row r="218" ht="17.25" customHeight="1" spans="1:14">
      <c r="A218" s="167"/>
      <c r="B218" s="180"/>
      <c r="C218" s="180"/>
      <c r="D218" s="180"/>
      <c r="E218" s="180"/>
      <c r="F218" s="180"/>
      <c r="G218" s="171" t="s">
        <v>1532</v>
      </c>
      <c r="H218" s="194"/>
      <c r="I218" s="194"/>
      <c r="J218" s="194"/>
      <c r="K218" s="190" t="str">
        <f t="shared" si="48"/>
        <v/>
      </c>
      <c r="L218" s="190" t="str">
        <f t="shared" si="49"/>
        <v/>
      </c>
      <c r="M218" s="193"/>
      <c r="N218" s="194"/>
    </row>
    <row r="219" ht="17.25" customHeight="1" spans="1:14">
      <c r="A219" s="167"/>
      <c r="B219" s="180"/>
      <c r="C219" s="180"/>
      <c r="D219" s="180"/>
      <c r="E219" s="180"/>
      <c r="F219" s="180"/>
      <c r="G219" s="171" t="s">
        <v>1533</v>
      </c>
      <c r="H219" s="194"/>
      <c r="I219" s="194"/>
      <c r="J219" s="194"/>
      <c r="K219" s="190" t="str">
        <f t="shared" si="48"/>
        <v/>
      </c>
      <c r="L219" s="190" t="str">
        <f t="shared" si="49"/>
        <v/>
      </c>
      <c r="M219" s="193"/>
      <c r="N219" s="194"/>
    </row>
    <row r="220" ht="17.25" customHeight="1" spans="1:14">
      <c r="A220" s="167"/>
      <c r="B220" s="180"/>
      <c r="C220" s="180"/>
      <c r="D220" s="180"/>
      <c r="E220" s="180"/>
      <c r="F220" s="180"/>
      <c r="G220" s="171" t="s">
        <v>1534</v>
      </c>
      <c r="H220" s="194"/>
      <c r="I220" s="194"/>
      <c r="J220" s="194"/>
      <c r="K220" s="190" t="str">
        <f t="shared" si="48"/>
        <v/>
      </c>
      <c r="L220" s="190" t="str">
        <f t="shared" si="49"/>
        <v/>
      </c>
      <c r="M220" s="193"/>
      <c r="N220" s="194"/>
    </row>
    <row r="221" ht="17.25" customHeight="1" spans="1:14">
      <c r="A221" s="167"/>
      <c r="B221" s="180"/>
      <c r="C221" s="180"/>
      <c r="D221" s="180"/>
      <c r="E221" s="180"/>
      <c r="F221" s="180"/>
      <c r="G221" s="171" t="s">
        <v>1535</v>
      </c>
      <c r="H221" s="194"/>
      <c r="I221" s="194"/>
      <c r="J221" s="194"/>
      <c r="K221" s="190" t="str">
        <f t="shared" si="48"/>
        <v/>
      </c>
      <c r="L221" s="190" t="str">
        <f t="shared" si="49"/>
        <v/>
      </c>
      <c r="M221" s="193"/>
      <c r="N221" s="194"/>
    </row>
    <row r="222" ht="17.25" customHeight="1" spans="1:14">
      <c r="A222" s="167"/>
      <c r="B222" s="180"/>
      <c r="C222" s="180"/>
      <c r="D222" s="180"/>
      <c r="E222" s="180"/>
      <c r="F222" s="180"/>
      <c r="G222" s="171" t="s">
        <v>1536</v>
      </c>
      <c r="H222" s="194"/>
      <c r="I222" s="194"/>
      <c r="J222" s="194"/>
      <c r="K222" s="190" t="str">
        <f t="shared" si="48"/>
        <v/>
      </c>
      <c r="L222" s="190" t="str">
        <f t="shared" si="49"/>
        <v/>
      </c>
      <c r="M222" s="193"/>
      <c r="N222" s="194"/>
    </row>
    <row r="223" ht="17.25" customHeight="1" spans="1:14">
      <c r="A223" s="167"/>
      <c r="B223" s="180"/>
      <c r="C223" s="180"/>
      <c r="D223" s="180"/>
      <c r="E223" s="180"/>
      <c r="F223" s="180"/>
      <c r="G223" s="171" t="s">
        <v>1537</v>
      </c>
      <c r="H223" s="194"/>
      <c r="I223" s="194"/>
      <c r="J223" s="194"/>
      <c r="K223" s="190" t="str">
        <f t="shared" si="48"/>
        <v/>
      </c>
      <c r="L223" s="190" t="str">
        <f t="shared" si="49"/>
        <v/>
      </c>
      <c r="M223" s="193"/>
      <c r="N223" s="194"/>
    </row>
    <row r="224" ht="17.25" customHeight="1" spans="1:14">
      <c r="A224" s="167"/>
      <c r="B224" s="180"/>
      <c r="C224" s="180"/>
      <c r="D224" s="180"/>
      <c r="E224" s="180"/>
      <c r="F224" s="180"/>
      <c r="G224" s="171" t="s">
        <v>1538</v>
      </c>
      <c r="H224" s="194"/>
      <c r="I224" s="194"/>
      <c r="J224" s="194"/>
      <c r="K224" s="190" t="str">
        <f t="shared" si="48"/>
        <v/>
      </c>
      <c r="L224" s="190" t="str">
        <f t="shared" si="49"/>
        <v/>
      </c>
      <c r="M224" s="193"/>
      <c r="N224" s="194"/>
    </row>
    <row r="225" ht="17.25" customHeight="1" spans="1:14">
      <c r="A225" s="167"/>
      <c r="B225" s="180"/>
      <c r="C225" s="180"/>
      <c r="D225" s="180"/>
      <c r="E225" s="180"/>
      <c r="F225" s="180"/>
      <c r="G225" s="171" t="s">
        <v>1539</v>
      </c>
      <c r="H225" s="194"/>
      <c r="I225" s="194"/>
      <c r="J225" s="194"/>
      <c r="K225" s="190" t="str">
        <f t="shared" si="48"/>
        <v/>
      </c>
      <c r="L225" s="190" t="str">
        <f t="shared" si="49"/>
        <v/>
      </c>
      <c r="M225" s="193"/>
      <c r="N225" s="194"/>
    </row>
    <row r="226" ht="17.25" customHeight="1" spans="1:14">
      <c r="A226" s="167"/>
      <c r="B226" s="180"/>
      <c r="C226" s="180"/>
      <c r="D226" s="180"/>
      <c r="E226" s="180"/>
      <c r="F226" s="180"/>
      <c r="G226" s="171" t="s">
        <v>1540</v>
      </c>
      <c r="H226" s="170">
        <f t="shared" ref="H226:J226" si="51">H227+H240</f>
        <v>0</v>
      </c>
      <c r="I226" s="170">
        <f t="shared" si="51"/>
        <v>0</v>
      </c>
      <c r="J226" s="170">
        <f t="shared" si="51"/>
        <v>0</v>
      </c>
      <c r="K226" s="190" t="str">
        <f t="shared" si="48"/>
        <v/>
      </c>
      <c r="L226" s="190" t="str">
        <f t="shared" si="49"/>
        <v/>
      </c>
      <c r="M226" s="191"/>
      <c r="N226" s="170">
        <f>N227+N240</f>
        <v>0</v>
      </c>
    </row>
    <row r="227" ht="17.25" customHeight="1" spans="1:14">
      <c r="A227" s="167"/>
      <c r="B227" s="180"/>
      <c r="C227" s="180"/>
      <c r="D227" s="180"/>
      <c r="E227" s="180"/>
      <c r="F227" s="180"/>
      <c r="G227" s="171" t="s">
        <v>1541</v>
      </c>
      <c r="H227" s="172">
        <f t="shared" ref="H227:J227" si="52">SUM(H228:H239)</f>
        <v>0</v>
      </c>
      <c r="I227" s="172">
        <f t="shared" si="52"/>
        <v>0</v>
      </c>
      <c r="J227" s="172">
        <f t="shared" si="52"/>
        <v>0</v>
      </c>
      <c r="K227" s="190" t="str">
        <f t="shared" si="48"/>
        <v/>
      </c>
      <c r="L227" s="190" t="str">
        <f t="shared" si="49"/>
        <v/>
      </c>
      <c r="M227" s="193"/>
      <c r="N227" s="172">
        <f>SUM(N228:N239)</f>
        <v>0</v>
      </c>
    </row>
    <row r="228" ht="17.25" customHeight="1" spans="1:14">
      <c r="A228" s="167"/>
      <c r="B228" s="180"/>
      <c r="C228" s="180"/>
      <c r="D228" s="180"/>
      <c r="E228" s="180"/>
      <c r="F228" s="180"/>
      <c r="G228" s="171" t="s">
        <v>1542</v>
      </c>
      <c r="H228" s="173"/>
      <c r="I228" s="173"/>
      <c r="J228" s="173"/>
      <c r="K228" s="190" t="str">
        <f t="shared" si="48"/>
        <v/>
      </c>
      <c r="L228" s="190" t="str">
        <f t="shared" si="49"/>
        <v/>
      </c>
      <c r="M228" s="193"/>
      <c r="N228" s="173"/>
    </row>
    <row r="229" ht="17.25" customHeight="1" spans="1:14">
      <c r="A229" s="167"/>
      <c r="B229" s="180"/>
      <c r="C229" s="180"/>
      <c r="D229" s="180"/>
      <c r="E229" s="180"/>
      <c r="F229" s="180"/>
      <c r="G229" s="171" t="s">
        <v>1543</v>
      </c>
      <c r="H229" s="173"/>
      <c r="I229" s="173"/>
      <c r="J229" s="173"/>
      <c r="K229" s="190" t="str">
        <f t="shared" si="48"/>
        <v/>
      </c>
      <c r="L229" s="190" t="str">
        <f t="shared" si="49"/>
        <v/>
      </c>
      <c r="M229" s="193"/>
      <c r="N229" s="173"/>
    </row>
    <row r="230" ht="17.25" customHeight="1" spans="1:14">
      <c r="A230" s="167"/>
      <c r="B230" s="180"/>
      <c r="C230" s="180"/>
      <c r="D230" s="180"/>
      <c r="E230" s="180"/>
      <c r="F230" s="180"/>
      <c r="G230" s="171" t="s">
        <v>1544</v>
      </c>
      <c r="H230" s="173"/>
      <c r="I230" s="173"/>
      <c r="J230" s="173"/>
      <c r="K230" s="190" t="str">
        <f t="shared" si="48"/>
        <v/>
      </c>
      <c r="L230" s="190" t="str">
        <f t="shared" si="49"/>
        <v/>
      </c>
      <c r="M230" s="193"/>
      <c r="N230" s="173"/>
    </row>
    <row r="231" ht="17.25" customHeight="1" spans="1:14">
      <c r="A231" s="167"/>
      <c r="B231" s="180"/>
      <c r="C231" s="180"/>
      <c r="D231" s="180"/>
      <c r="E231" s="180"/>
      <c r="F231" s="180"/>
      <c r="G231" s="171" t="s">
        <v>1545</v>
      </c>
      <c r="H231" s="173"/>
      <c r="I231" s="173"/>
      <c r="J231" s="173"/>
      <c r="K231" s="190" t="str">
        <f t="shared" si="48"/>
        <v/>
      </c>
      <c r="L231" s="190" t="str">
        <f t="shared" si="49"/>
        <v/>
      </c>
      <c r="M231" s="193"/>
      <c r="N231" s="173"/>
    </row>
    <row r="232" ht="17.25" customHeight="1" spans="1:14">
      <c r="A232" s="167"/>
      <c r="B232" s="180"/>
      <c r="C232" s="180"/>
      <c r="D232" s="180"/>
      <c r="E232" s="180"/>
      <c r="F232" s="180"/>
      <c r="G232" s="171" t="s">
        <v>1546</v>
      </c>
      <c r="H232" s="173"/>
      <c r="I232" s="173"/>
      <c r="J232" s="173"/>
      <c r="K232" s="190" t="str">
        <f t="shared" si="48"/>
        <v/>
      </c>
      <c r="L232" s="190" t="str">
        <f t="shared" si="49"/>
        <v/>
      </c>
      <c r="M232" s="193"/>
      <c r="N232" s="173"/>
    </row>
    <row r="233" ht="17.25" customHeight="1" spans="1:14">
      <c r="A233" s="167"/>
      <c r="B233" s="180"/>
      <c r="C233" s="180"/>
      <c r="D233" s="180"/>
      <c r="E233" s="180"/>
      <c r="F233" s="180"/>
      <c r="G233" s="171" t="s">
        <v>1547</v>
      </c>
      <c r="H233" s="173"/>
      <c r="I233" s="173"/>
      <c r="J233" s="173"/>
      <c r="K233" s="190" t="str">
        <f t="shared" si="48"/>
        <v/>
      </c>
      <c r="L233" s="190" t="str">
        <f t="shared" si="49"/>
        <v/>
      </c>
      <c r="M233" s="193"/>
      <c r="N233" s="173"/>
    </row>
    <row r="234" ht="17.25" customHeight="1" spans="1:14">
      <c r="A234" s="167"/>
      <c r="B234" s="180"/>
      <c r="C234" s="180"/>
      <c r="D234" s="180"/>
      <c r="E234" s="180"/>
      <c r="F234" s="180"/>
      <c r="G234" s="171" t="s">
        <v>1548</v>
      </c>
      <c r="H234" s="173"/>
      <c r="I234" s="173"/>
      <c r="J234" s="173"/>
      <c r="K234" s="190" t="str">
        <f t="shared" si="48"/>
        <v/>
      </c>
      <c r="L234" s="190" t="str">
        <f t="shared" si="49"/>
        <v/>
      </c>
      <c r="M234" s="193"/>
      <c r="N234" s="173"/>
    </row>
    <row r="235" ht="17.25" customHeight="1" spans="1:14">
      <c r="A235" s="167"/>
      <c r="B235" s="180"/>
      <c r="C235" s="180"/>
      <c r="D235" s="180"/>
      <c r="E235" s="180"/>
      <c r="F235" s="180"/>
      <c r="G235" s="171" t="s">
        <v>1549</v>
      </c>
      <c r="H235" s="173"/>
      <c r="I235" s="173"/>
      <c r="J235" s="173"/>
      <c r="K235" s="190" t="str">
        <f t="shared" si="48"/>
        <v/>
      </c>
      <c r="L235" s="190" t="str">
        <f t="shared" si="49"/>
        <v/>
      </c>
      <c r="M235" s="193"/>
      <c r="N235" s="173"/>
    </row>
    <row r="236" ht="17.25" customHeight="1" spans="1:14">
      <c r="A236" s="167"/>
      <c r="B236" s="180"/>
      <c r="C236" s="180"/>
      <c r="D236" s="180"/>
      <c r="E236" s="180"/>
      <c r="F236" s="180"/>
      <c r="G236" s="171" t="s">
        <v>1550</v>
      </c>
      <c r="H236" s="173"/>
      <c r="I236" s="173"/>
      <c r="J236" s="173"/>
      <c r="K236" s="190" t="str">
        <f t="shared" si="48"/>
        <v/>
      </c>
      <c r="L236" s="190" t="str">
        <f t="shared" si="49"/>
        <v/>
      </c>
      <c r="M236" s="193"/>
      <c r="N236" s="173"/>
    </row>
    <row r="237" ht="17.25" customHeight="1" spans="1:14">
      <c r="A237" s="167"/>
      <c r="B237" s="180"/>
      <c r="C237" s="180"/>
      <c r="D237" s="180"/>
      <c r="E237" s="180"/>
      <c r="F237" s="180"/>
      <c r="G237" s="171" t="s">
        <v>1551</v>
      </c>
      <c r="H237" s="173"/>
      <c r="I237" s="173"/>
      <c r="J237" s="173"/>
      <c r="K237" s="190" t="str">
        <f t="shared" si="48"/>
        <v/>
      </c>
      <c r="L237" s="190" t="str">
        <f t="shared" si="49"/>
        <v/>
      </c>
      <c r="M237" s="193"/>
      <c r="N237" s="173"/>
    </row>
    <row r="238" ht="17.25" customHeight="1" spans="1:14">
      <c r="A238" s="167"/>
      <c r="B238" s="180"/>
      <c r="C238" s="180"/>
      <c r="D238" s="180"/>
      <c r="E238" s="180"/>
      <c r="F238" s="180"/>
      <c r="G238" s="171" t="s">
        <v>1552</v>
      </c>
      <c r="H238" s="173"/>
      <c r="I238" s="173"/>
      <c r="J238" s="173"/>
      <c r="K238" s="190" t="str">
        <f t="shared" si="48"/>
        <v/>
      </c>
      <c r="L238" s="190" t="str">
        <f t="shared" si="49"/>
        <v/>
      </c>
      <c r="M238" s="193"/>
      <c r="N238" s="173"/>
    </row>
    <row r="239" ht="17.25" customHeight="1" spans="1:14">
      <c r="A239" s="167"/>
      <c r="B239" s="180"/>
      <c r="C239" s="180"/>
      <c r="D239" s="180"/>
      <c r="E239" s="180"/>
      <c r="F239" s="180"/>
      <c r="G239" s="171" t="s">
        <v>1553</v>
      </c>
      <c r="H239" s="173"/>
      <c r="I239" s="173"/>
      <c r="J239" s="173"/>
      <c r="K239" s="190" t="str">
        <f t="shared" si="48"/>
        <v/>
      </c>
      <c r="L239" s="190" t="str">
        <f t="shared" si="49"/>
        <v/>
      </c>
      <c r="M239" s="193"/>
      <c r="N239" s="173"/>
    </row>
    <row r="240" ht="17.25" customHeight="1" spans="1:14">
      <c r="A240" s="167"/>
      <c r="B240" s="180"/>
      <c r="C240" s="180"/>
      <c r="D240" s="180"/>
      <c r="E240" s="180"/>
      <c r="F240" s="180"/>
      <c r="G240" s="171" t="s">
        <v>1554</v>
      </c>
      <c r="H240" s="172">
        <f t="shared" ref="H240:J240" si="53">SUM(H241:H246)</f>
        <v>0</v>
      </c>
      <c r="I240" s="172">
        <f t="shared" si="53"/>
        <v>0</v>
      </c>
      <c r="J240" s="172">
        <f t="shared" si="53"/>
        <v>0</v>
      </c>
      <c r="K240" s="190" t="str">
        <f t="shared" si="48"/>
        <v/>
      </c>
      <c r="L240" s="190" t="str">
        <f t="shared" si="49"/>
        <v/>
      </c>
      <c r="M240" s="193"/>
      <c r="N240" s="172">
        <f>SUM(N241:N246)</f>
        <v>0</v>
      </c>
    </row>
    <row r="241" ht="17.25" customHeight="1" spans="1:14">
      <c r="A241" s="167"/>
      <c r="B241" s="180"/>
      <c r="C241" s="180"/>
      <c r="D241" s="180"/>
      <c r="E241" s="180"/>
      <c r="F241" s="180"/>
      <c r="G241" s="171" t="s">
        <v>823</v>
      </c>
      <c r="H241" s="173"/>
      <c r="I241" s="173"/>
      <c r="J241" s="173"/>
      <c r="K241" s="190" t="str">
        <f t="shared" si="48"/>
        <v/>
      </c>
      <c r="L241" s="190" t="str">
        <f t="shared" si="49"/>
        <v/>
      </c>
      <c r="M241" s="193"/>
      <c r="N241" s="173"/>
    </row>
    <row r="242" ht="17.25" customHeight="1" spans="1:14">
      <c r="A242" s="167"/>
      <c r="B242" s="180"/>
      <c r="C242" s="180"/>
      <c r="D242" s="180"/>
      <c r="E242" s="180"/>
      <c r="F242" s="180"/>
      <c r="G242" s="171" t="s">
        <v>868</v>
      </c>
      <c r="H242" s="173"/>
      <c r="I242" s="173"/>
      <c r="J242" s="173"/>
      <c r="K242" s="190" t="str">
        <f t="shared" si="48"/>
        <v/>
      </c>
      <c r="L242" s="190" t="str">
        <f t="shared" si="49"/>
        <v/>
      </c>
      <c r="M242" s="193"/>
      <c r="N242" s="173"/>
    </row>
    <row r="243" ht="17.25" customHeight="1" spans="1:14">
      <c r="A243" s="167"/>
      <c r="B243" s="180"/>
      <c r="C243" s="180"/>
      <c r="D243" s="180"/>
      <c r="E243" s="180"/>
      <c r="F243" s="180"/>
      <c r="G243" s="171" t="s">
        <v>1555</v>
      </c>
      <c r="H243" s="173"/>
      <c r="I243" s="173"/>
      <c r="J243" s="173"/>
      <c r="K243" s="190" t="str">
        <f t="shared" si="48"/>
        <v/>
      </c>
      <c r="L243" s="190" t="str">
        <f t="shared" si="49"/>
        <v/>
      </c>
      <c r="M243" s="193"/>
      <c r="N243" s="173"/>
    </row>
    <row r="244" ht="17.25" customHeight="1" spans="1:14">
      <c r="A244" s="167"/>
      <c r="B244" s="180"/>
      <c r="C244" s="180"/>
      <c r="D244" s="180"/>
      <c r="E244" s="180"/>
      <c r="F244" s="180"/>
      <c r="G244" s="171" t="s">
        <v>1556</v>
      </c>
      <c r="H244" s="173"/>
      <c r="I244" s="173"/>
      <c r="J244" s="173"/>
      <c r="K244" s="190" t="str">
        <f t="shared" si="48"/>
        <v/>
      </c>
      <c r="L244" s="190" t="str">
        <f t="shared" si="49"/>
        <v/>
      </c>
      <c r="M244" s="193"/>
      <c r="N244" s="173"/>
    </row>
    <row r="245" ht="17.25" customHeight="1" spans="1:14">
      <c r="A245" s="167"/>
      <c r="B245" s="180"/>
      <c r="C245" s="180"/>
      <c r="D245" s="180"/>
      <c r="E245" s="180"/>
      <c r="F245" s="180"/>
      <c r="G245" s="171" t="s">
        <v>1557</v>
      </c>
      <c r="H245" s="173"/>
      <c r="I245" s="173"/>
      <c r="J245" s="173"/>
      <c r="K245" s="190" t="str">
        <f t="shared" si="48"/>
        <v/>
      </c>
      <c r="L245" s="190" t="str">
        <f t="shared" si="49"/>
        <v/>
      </c>
      <c r="M245" s="193"/>
      <c r="N245" s="173"/>
    </row>
    <row r="246" ht="17.25" customHeight="1" spans="1:14">
      <c r="A246" s="167"/>
      <c r="B246" s="180"/>
      <c r="C246" s="180"/>
      <c r="D246" s="180"/>
      <c r="E246" s="180"/>
      <c r="F246" s="180"/>
      <c r="G246" s="171" t="s">
        <v>1558</v>
      </c>
      <c r="H246" s="173"/>
      <c r="I246" s="173"/>
      <c r="J246" s="173"/>
      <c r="K246" s="190" t="str">
        <f t="shared" si="48"/>
        <v/>
      </c>
      <c r="L246" s="190" t="str">
        <f t="shared" si="49"/>
        <v/>
      </c>
      <c r="M246" s="193"/>
      <c r="N246" s="173"/>
    </row>
    <row r="247" ht="17.25" customHeight="1" spans="1:14">
      <c r="A247" s="167"/>
      <c r="B247" s="180"/>
      <c r="C247" s="180"/>
      <c r="D247" s="180"/>
      <c r="E247" s="180"/>
      <c r="F247" s="180"/>
      <c r="G247" s="177"/>
      <c r="H247" s="180"/>
      <c r="I247" s="180"/>
      <c r="J247" s="180"/>
      <c r="K247" s="180"/>
      <c r="L247" s="180"/>
      <c r="M247" s="193"/>
      <c r="N247" s="180"/>
    </row>
    <row r="248" ht="17.25" customHeight="1" spans="1:14">
      <c r="A248" s="167"/>
      <c r="B248" s="180"/>
      <c r="C248" s="180"/>
      <c r="D248" s="180"/>
      <c r="E248" s="180"/>
      <c r="F248" s="180"/>
      <c r="G248" s="177"/>
      <c r="H248" s="180"/>
      <c r="I248" s="180"/>
      <c r="J248" s="180"/>
      <c r="K248" s="180"/>
      <c r="L248" s="180"/>
      <c r="M248" s="193"/>
      <c r="N248" s="180"/>
    </row>
    <row r="249" ht="17.25" customHeight="1" spans="1:14">
      <c r="A249" s="198" t="s">
        <v>1190</v>
      </c>
      <c r="B249" s="199">
        <f>B7+B8+B9+B10+B11+B12+B18+B19+B22+B23+B24+B25+B26+B27+B33+B34</f>
        <v>35000</v>
      </c>
      <c r="C249" s="200">
        <f>C7+C8+C9+C10+C11+C12+C18+C19+C22+C23+C24+C25+C26+C27+C33+C34</f>
        <v>10165</v>
      </c>
      <c r="D249" s="199">
        <f>D7+D8+D9+D10+D11+D12+D18+D19+D22+D23+D24+D25+D26+D27+D33+D34</f>
        <v>20000</v>
      </c>
      <c r="E249" s="169">
        <f t="shared" ref="E249:E257" si="54">IFERROR((D249/B249)*100%,"")</f>
        <v>0.571428571428571</v>
      </c>
      <c r="F249" s="169">
        <f t="shared" ref="F249:F257" si="55">IFERROR((D249/C249)*100%,"")</f>
        <v>1.96753566158387</v>
      </c>
      <c r="G249" s="198" t="s">
        <v>1231</v>
      </c>
      <c r="H249" s="199">
        <f t="shared" ref="H249:J249" si="56">H7+H23+H35+H46+H104+H120+H164+H168+H194+H210+H226</f>
        <v>34999.74</v>
      </c>
      <c r="I249" s="200">
        <f t="shared" si="56"/>
        <v>21507</v>
      </c>
      <c r="J249" s="199">
        <f t="shared" si="56"/>
        <v>20000</v>
      </c>
      <c r="K249" s="190">
        <f t="shared" ref="K249:K257" si="57">IFERROR((J249/H249)*100%,"")</f>
        <v>0.571432816358064</v>
      </c>
      <c r="L249" s="190">
        <f t="shared" ref="L249:L257" si="58">IFERROR((J249/I249)*100%,"")</f>
        <v>0.929929790300832</v>
      </c>
      <c r="M249" s="193"/>
      <c r="N249" s="201">
        <f>N7+N23+N35+N46+N104+N120+N164+N168+N194+N210+N226</f>
        <v>20000</v>
      </c>
    </row>
    <row r="250" ht="17.25" customHeight="1" spans="1:14">
      <c r="A250" s="198" t="s">
        <v>1559</v>
      </c>
      <c r="B250" s="172">
        <f>SUM(B251:B254)</f>
        <v>0</v>
      </c>
      <c r="C250" s="172">
        <f t="shared" ref="C250:J250" si="59">SUM(C251:C254)</f>
        <v>14408</v>
      </c>
      <c r="D250" s="172">
        <f t="shared" si="59"/>
        <v>0</v>
      </c>
      <c r="E250" s="169" t="str">
        <f t="shared" si="54"/>
        <v/>
      </c>
      <c r="F250" s="169">
        <f t="shared" si="55"/>
        <v>0</v>
      </c>
      <c r="G250" s="198" t="s">
        <v>1560</v>
      </c>
      <c r="H250" s="172">
        <f t="shared" si="59"/>
        <v>0</v>
      </c>
      <c r="I250" s="172">
        <f t="shared" si="59"/>
        <v>3066</v>
      </c>
      <c r="J250" s="172">
        <f t="shared" si="59"/>
        <v>0</v>
      </c>
      <c r="K250" s="190" t="str">
        <f t="shared" si="57"/>
        <v/>
      </c>
      <c r="L250" s="190">
        <f t="shared" si="58"/>
        <v>0</v>
      </c>
      <c r="M250" s="193"/>
      <c r="N250" s="202"/>
    </row>
    <row r="251" ht="17.25" customHeight="1" spans="1:14">
      <c r="A251" s="174" t="s">
        <v>1561</v>
      </c>
      <c r="B251" s="175"/>
      <c r="C251" s="175">
        <v>11908</v>
      </c>
      <c r="D251" s="175"/>
      <c r="E251" s="169" t="str">
        <f t="shared" si="54"/>
        <v/>
      </c>
      <c r="F251" s="169">
        <f t="shared" si="55"/>
        <v>0</v>
      </c>
      <c r="G251" s="174" t="s">
        <v>1562</v>
      </c>
      <c r="H251" s="173"/>
      <c r="I251" s="173"/>
      <c r="J251" s="173"/>
      <c r="K251" s="190" t="str">
        <f t="shared" si="57"/>
        <v/>
      </c>
      <c r="L251" s="190" t="str">
        <f t="shared" si="58"/>
        <v/>
      </c>
      <c r="M251" s="193"/>
      <c r="N251" s="203"/>
    </row>
    <row r="252" ht="17.25" customHeight="1" spans="1:14">
      <c r="A252" s="174" t="s">
        <v>1563</v>
      </c>
      <c r="B252" s="175"/>
      <c r="C252" s="175"/>
      <c r="D252" s="175"/>
      <c r="E252" s="169" t="str">
        <f t="shared" si="54"/>
        <v/>
      </c>
      <c r="F252" s="169" t="str">
        <f t="shared" si="55"/>
        <v/>
      </c>
      <c r="G252" s="174" t="s">
        <v>1564</v>
      </c>
      <c r="H252" s="173"/>
      <c r="I252" s="173">
        <v>42</v>
      </c>
      <c r="J252" s="173"/>
      <c r="K252" s="190" t="str">
        <f t="shared" si="57"/>
        <v/>
      </c>
      <c r="L252" s="190">
        <f t="shared" si="58"/>
        <v>0</v>
      </c>
      <c r="M252" s="193"/>
      <c r="N252" s="203"/>
    </row>
    <row r="253" ht="17.25" customHeight="1" spans="1:14">
      <c r="A253" s="174" t="s">
        <v>1565</v>
      </c>
      <c r="B253" s="175"/>
      <c r="C253" s="175">
        <v>2500</v>
      </c>
      <c r="D253" s="175"/>
      <c r="E253" s="169" t="str">
        <f t="shared" si="54"/>
        <v/>
      </c>
      <c r="F253" s="169">
        <f t="shared" si="55"/>
        <v>0</v>
      </c>
      <c r="G253" s="174" t="s">
        <v>1566</v>
      </c>
      <c r="H253" s="173"/>
      <c r="I253" s="173"/>
      <c r="J253" s="173"/>
      <c r="K253" s="190" t="str">
        <f t="shared" si="57"/>
        <v/>
      </c>
      <c r="L253" s="190" t="str">
        <f t="shared" si="58"/>
        <v/>
      </c>
      <c r="M253" s="193"/>
      <c r="N253" s="203"/>
    </row>
    <row r="254" ht="17.25" customHeight="1" spans="1:14">
      <c r="A254" s="174" t="s">
        <v>1567</v>
      </c>
      <c r="B254" s="175"/>
      <c r="C254" s="175"/>
      <c r="D254" s="175"/>
      <c r="E254" s="169" t="str">
        <f t="shared" si="54"/>
        <v/>
      </c>
      <c r="F254" s="169" t="str">
        <f t="shared" si="55"/>
        <v/>
      </c>
      <c r="G254" s="174" t="s">
        <v>1568</v>
      </c>
      <c r="H254" s="173"/>
      <c r="I254" s="173">
        <v>3024</v>
      </c>
      <c r="J254" s="173"/>
      <c r="K254" s="190" t="str">
        <f t="shared" si="57"/>
        <v/>
      </c>
      <c r="L254" s="190">
        <f t="shared" si="58"/>
        <v>0</v>
      </c>
      <c r="M254" s="193"/>
      <c r="N254" s="203"/>
    </row>
    <row r="255" ht="17.25" customHeight="1" spans="1:14">
      <c r="A255" s="198" t="s">
        <v>1569</v>
      </c>
      <c r="B255" s="172">
        <f>SUM(B256:B257)</f>
        <v>0</v>
      </c>
      <c r="C255" s="172">
        <f t="shared" ref="C255:J255" si="60">SUM(C256:C257)</f>
        <v>5166</v>
      </c>
      <c r="D255" s="172">
        <f t="shared" si="60"/>
        <v>0</v>
      </c>
      <c r="E255" s="169" t="str">
        <f t="shared" si="54"/>
        <v/>
      </c>
      <c r="F255" s="169">
        <f t="shared" si="55"/>
        <v>0</v>
      </c>
      <c r="G255" s="198" t="s">
        <v>1570</v>
      </c>
      <c r="H255" s="172">
        <f t="shared" si="60"/>
        <v>0.26</v>
      </c>
      <c r="I255" s="172">
        <f t="shared" si="60"/>
        <v>5166</v>
      </c>
      <c r="J255" s="172">
        <f t="shared" si="60"/>
        <v>0</v>
      </c>
      <c r="K255" s="190">
        <f t="shared" si="57"/>
        <v>0</v>
      </c>
      <c r="L255" s="190">
        <f t="shared" si="58"/>
        <v>0</v>
      </c>
      <c r="M255" s="193"/>
      <c r="N255" s="202"/>
    </row>
    <row r="256" ht="17.25" customHeight="1" spans="1:14">
      <c r="A256" s="178" t="s">
        <v>1571</v>
      </c>
      <c r="B256" s="175"/>
      <c r="C256" s="175"/>
      <c r="D256" s="175"/>
      <c r="E256" s="169" t="str">
        <f t="shared" si="54"/>
        <v/>
      </c>
      <c r="F256" s="169" t="str">
        <f t="shared" si="55"/>
        <v/>
      </c>
      <c r="G256" s="178" t="s">
        <v>1572</v>
      </c>
      <c r="H256" s="173">
        <v>0.26</v>
      </c>
      <c r="I256" s="173"/>
      <c r="J256" s="173"/>
      <c r="K256" s="190">
        <f t="shared" si="57"/>
        <v>0</v>
      </c>
      <c r="L256" s="190" t="str">
        <f t="shared" si="58"/>
        <v/>
      </c>
      <c r="M256" s="193"/>
      <c r="N256" s="203"/>
    </row>
    <row r="257" ht="17.25" customHeight="1" spans="1:14">
      <c r="A257" s="178" t="s">
        <v>1573</v>
      </c>
      <c r="B257" s="175"/>
      <c r="C257" s="175">
        <v>5166</v>
      </c>
      <c r="D257" s="175"/>
      <c r="E257" s="169" t="str">
        <f t="shared" si="54"/>
        <v/>
      </c>
      <c r="F257" s="169">
        <f t="shared" si="55"/>
        <v>0</v>
      </c>
      <c r="G257" s="178" t="s">
        <v>1574</v>
      </c>
      <c r="H257" s="173"/>
      <c r="I257" s="173">
        <v>5166</v>
      </c>
      <c r="J257" s="173"/>
      <c r="K257" s="190" t="str">
        <f t="shared" si="57"/>
        <v/>
      </c>
      <c r="L257" s="190">
        <f t="shared" si="58"/>
        <v>0</v>
      </c>
      <c r="M257" s="193"/>
      <c r="N257" s="203"/>
    </row>
    <row r="258" ht="17.25" customHeight="1" spans="1:14">
      <c r="A258" s="178"/>
      <c r="B258" s="180"/>
      <c r="C258" s="180"/>
      <c r="D258" s="180"/>
      <c r="E258" s="169"/>
      <c r="F258" s="169"/>
      <c r="G258" s="178"/>
      <c r="H258" s="180"/>
      <c r="I258" s="180"/>
      <c r="J258" s="180"/>
      <c r="K258" s="180"/>
      <c r="L258" s="180"/>
      <c r="M258" s="193"/>
      <c r="N258" s="203"/>
    </row>
    <row r="259" ht="17.25" customHeight="1" spans="1:14">
      <c r="A259" s="178"/>
      <c r="B259" s="180"/>
      <c r="C259" s="180"/>
      <c r="D259" s="180"/>
      <c r="E259" s="169"/>
      <c r="F259" s="169"/>
      <c r="G259" s="178"/>
      <c r="H259" s="180"/>
      <c r="I259" s="180"/>
      <c r="J259" s="180"/>
      <c r="K259" s="180"/>
      <c r="L259" s="180"/>
      <c r="M259" s="193"/>
      <c r="N259" s="203"/>
    </row>
    <row r="260" ht="17.25" customHeight="1" spans="1:14">
      <c r="A260" s="198" t="s">
        <v>38</v>
      </c>
      <c r="B260" s="199">
        <f>B249+B250+B255</f>
        <v>35000</v>
      </c>
      <c r="C260" s="199">
        <f t="shared" ref="C260:J260" si="61">C249+C250+C255</f>
        <v>29739</v>
      </c>
      <c r="D260" s="199">
        <f t="shared" si="61"/>
        <v>20000</v>
      </c>
      <c r="E260" s="169">
        <f>IFERROR((D260/B260)*100%,"")</f>
        <v>0.571428571428571</v>
      </c>
      <c r="F260" s="169">
        <f>IFERROR((D260/C260)*100%,"")</f>
        <v>0.672517569521504</v>
      </c>
      <c r="G260" s="198" t="s">
        <v>1024</v>
      </c>
      <c r="H260" s="199">
        <f t="shared" si="61"/>
        <v>35000</v>
      </c>
      <c r="I260" s="199">
        <f t="shared" si="61"/>
        <v>29739</v>
      </c>
      <c r="J260" s="199">
        <f t="shared" si="61"/>
        <v>20000</v>
      </c>
      <c r="K260" s="190">
        <f>IFERROR((J260/H260)*100%,"")</f>
        <v>0.571428571428571</v>
      </c>
      <c r="L260" s="190">
        <f>IFERROR((J260/I260)*100%,"")</f>
        <v>0.672517569521504</v>
      </c>
      <c r="M260" s="193"/>
      <c r="N260" s="202"/>
    </row>
    <row r="261" customFormat="1" ht="20.25" customHeight="1" spans="13:13">
      <c r="M261" s="204"/>
    </row>
    <row r="262" customFormat="1" ht="20.25" customHeight="1" spans="13:13">
      <c r="M262" s="204"/>
    </row>
    <row r="263" customFormat="1" ht="20.25" customHeight="1" spans="13:13">
      <c r="M263" s="204"/>
    </row>
    <row r="264" customFormat="1" ht="20.25" customHeight="1" spans="13:13">
      <c r="M264" s="204"/>
    </row>
    <row r="265" customFormat="1" ht="20.25" customHeight="1" spans="13:13">
      <c r="M265" s="204"/>
    </row>
    <row r="266" customFormat="1" ht="20.25" customHeight="1" spans="13:13">
      <c r="M266" s="204"/>
    </row>
    <row r="267" customFormat="1" ht="20.25" customHeight="1" spans="13:13">
      <c r="M267" s="204"/>
    </row>
    <row r="268" customFormat="1" ht="20.25" customHeight="1" spans="13:13">
      <c r="M268" s="204"/>
    </row>
    <row r="269" customFormat="1" ht="20.25" customHeight="1" spans="13:13">
      <c r="M269" s="204"/>
    </row>
    <row r="270" customFormat="1" ht="20.25" customHeight="1" spans="13:13">
      <c r="M270" s="204"/>
    </row>
    <row r="271" customFormat="1" ht="20.25" customHeight="1" spans="13:13">
      <c r="M271" s="204"/>
    </row>
    <row r="272" customFormat="1" ht="20.25" customHeight="1" spans="13:13">
      <c r="M272" s="204"/>
    </row>
    <row r="273" customFormat="1" ht="20.25" customHeight="1" spans="13:13">
      <c r="M273" s="204"/>
    </row>
    <row r="274" customFormat="1" ht="20.25" customHeight="1" spans="13:13">
      <c r="M274" s="204"/>
    </row>
    <row r="275" customFormat="1" ht="20.25" customHeight="1" spans="13:13">
      <c r="M275" s="204"/>
    </row>
    <row r="276" customFormat="1" ht="20.25" customHeight="1" spans="13:13">
      <c r="M276" s="204"/>
    </row>
    <row r="277" customFormat="1" ht="20.25" customHeight="1" spans="13:13">
      <c r="M277" s="204"/>
    </row>
    <row r="278" customFormat="1" ht="20.25" customHeight="1" spans="13:13">
      <c r="M278" s="204"/>
    </row>
    <row r="279" customFormat="1" ht="20.25" customHeight="1" spans="13:13">
      <c r="M279" s="204"/>
    </row>
    <row r="280" customFormat="1" ht="20.25" customHeight="1" spans="13:13">
      <c r="M280" s="204"/>
    </row>
    <row r="281" customFormat="1" ht="20.25" customHeight="1" spans="13:13">
      <c r="M281" s="204"/>
    </row>
    <row r="282" customFormat="1" ht="20.25" customHeight="1" spans="13:13">
      <c r="M282" s="204"/>
    </row>
    <row r="283" customFormat="1" ht="20.25" customHeight="1" spans="13:13">
      <c r="M283" s="204"/>
    </row>
    <row r="284" customFormat="1" ht="20.25" customHeight="1" spans="13:13">
      <c r="M284" s="204"/>
    </row>
    <row r="285" customFormat="1" ht="20.25" customHeight="1" spans="13:13">
      <c r="M285" s="204"/>
    </row>
    <row r="286" customFormat="1" ht="20.25" customHeight="1" spans="13:13">
      <c r="M286" s="204"/>
    </row>
    <row r="287" customFormat="1" ht="20.25" customHeight="1" spans="13:13">
      <c r="M287" s="204"/>
    </row>
    <row r="288" customFormat="1" ht="20.25" customHeight="1" spans="13:13">
      <c r="M288" s="204"/>
    </row>
    <row r="289" customFormat="1" ht="20.25" customHeight="1" spans="13:13">
      <c r="M289" s="204"/>
    </row>
    <row r="290" customFormat="1" ht="20.25" customHeight="1" spans="13:13">
      <c r="M290" s="204"/>
    </row>
    <row r="291" customFormat="1" ht="20.25" customHeight="1" spans="13:13">
      <c r="M291" s="204"/>
    </row>
    <row r="292" customFormat="1" ht="20.25" customHeight="1" spans="13:13">
      <c r="M292" s="204"/>
    </row>
    <row r="293" customFormat="1" ht="20.25" customHeight="1" spans="13:13">
      <c r="M293" s="204"/>
    </row>
    <row r="294" customFormat="1" ht="20.25" customHeight="1" spans="13:13">
      <c r="M294" s="204"/>
    </row>
    <row r="295" customFormat="1" ht="20.25" customHeight="1" spans="13:13">
      <c r="M295" s="204"/>
    </row>
    <row r="296" customFormat="1" ht="20.25" customHeight="1" spans="13:13">
      <c r="M296" s="204"/>
    </row>
    <row r="297" customFormat="1" ht="20.25" customHeight="1" spans="13:13">
      <c r="M297" s="204"/>
    </row>
    <row r="298" customFormat="1" ht="20.25" customHeight="1" spans="13:13">
      <c r="M298" s="204"/>
    </row>
    <row r="299" customFormat="1" ht="20.25" customHeight="1" spans="13:13">
      <c r="M299" s="204"/>
    </row>
    <row r="300" customFormat="1" ht="20.25" customHeight="1" spans="13:13">
      <c r="M300" s="204"/>
    </row>
    <row r="301" customFormat="1" ht="20.25" customHeight="1" spans="13:13">
      <c r="M301" s="204"/>
    </row>
    <row r="302" customFormat="1" ht="20.25" customHeight="1" spans="13:13">
      <c r="M302" s="204"/>
    </row>
    <row r="303" customFormat="1" ht="20.25" customHeight="1" spans="13:13">
      <c r="M303" s="204"/>
    </row>
    <row r="304" customFormat="1" ht="20.25" customHeight="1" spans="13:13">
      <c r="M304" s="204"/>
    </row>
    <row r="305" customFormat="1" ht="20.25" customHeight="1" spans="13:13">
      <c r="M305" s="204"/>
    </row>
    <row r="306" customFormat="1" ht="20.25" customHeight="1" spans="13:13">
      <c r="M306" s="204"/>
    </row>
    <row r="307" customFormat="1" ht="20.25" customHeight="1" spans="13:13">
      <c r="M307" s="204"/>
    </row>
    <row r="308" customFormat="1" ht="20.25" customHeight="1" spans="13:13">
      <c r="M308" s="204"/>
    </row>
    <row r="309" customFormat="1" ht="20.25" customHeight="1" spans="13:13">
      <c r="M309" s="204"/>
    </row>
    <row r="310" customFormat="1" ht="20.25" customHeight="1" spans="13:13">
      <c r="M310" s="204"/>
    </row>
    <row r="311" customFormat="1" ht="20.25" customHeight="1" spans="13:13">
      <c r="M311" s="204"/>
    </row>
    <row r="312" customFormat="1" ht="20.25" customHeight="1" spans="13:13">
      <c r="M312" s="204"/>
    </row>
    <row r="313" customFormat="1" ht="20.25" customHeight="1" spans="13:13">
      <c r="M313" s="204"/>
    </row>
    <row r="314" customFormat="1" customHeight="1" spans="13:13">
      <c r="M314" s="204"/>
    </row>
    <row r="315" customFormat="1" customHeight="1" spans="13:13">
      <c r="M315" s="204"/>
    </row>
    <row r="316" customFormat="1" customHeight="1" spans="13:13">
      <c r="M316" s="204"/>
    </row>
    <row r="317" customFormat="1" customHeight="1" spans="13:13">
      <c r="M317" s="204"/>
    </row>
    <row r="318" customFormat="1" customHeight="1" spans="13:13">
      <c r="M318" s="204"/>
    </row>
    <row r="319" customFormat="1" customHeight="1" spans="13:13">
      <c r="M319" s="204"/>
    </row>
    <row r="320" customFormat="1" customHeight="1" spans="13:13">
      <c r="M320" s="204"/>
    </row>
    <row r="321" customFormat="1" customHeight="1" spans="13:13">
      <c r="M321" s="204"/>
    </row>
    <row r="322" customFormat="1" customHeight="1" spans="13:13">
      <c r="M322" s="204"/>
    </row>
    <row r="323" customFormat="1" customHeight="1" spans="13:13">
      <c r="M323" s="204"/>
    </row>
    <row r="324" customFormat="1" customHeight="1" spans="13:13">
      <c r="M324" s="204"/>
    </row>
    <row r="325" customFormat="1" customHeight="1" spans="13:13">
      <c r="M325" s="204"/>
    </row>
    <row r="326" customFormat="1" customHeight="1" spans="13:13">
      <c r="M326" s="204"/>
    </row>
    <row r="327" customFormat="1" customHeight="1" spans="13:13">
      <c r="M327" s="204"/>
    </row>
    <row r="328" customFormat="1" customHeight="1" spans="13:13">
      <c r="M328" s="204"/>
    </row>
    <row r="329" customFormat="1" customHeight="1" spans="13:13">
      <c r="M329" s="204"/>
    </row>
    <row r="330" customFormat="1" customHeight="1" spans="13:13">
      <c r="M330" s="204"/>
    </row>
    <row r="331" customFormat="1" customHeight="1" spans="13:13">
      <c r="M331" s="204"/>
    </row>
    <row r="332" customFormat="1" customHeight="1" spans="13:13">
      <c r="M332" s="204"/>
    </row>
    <row r="333" customFormat="1" customHeight="1" spans="13:13">
      <c r="M333" s="204"/>
    </row>
    <row r="334" customFormat="1" customHeight="1" spans="13:13">
      <c r="M334" s="204"/>
    </row>
    <row r="335" customFormat="1" customHeight="1" spans="13:13">
      <c r="M335" s="204"/>
    </row>
    <row r="336" customFormat="1" customHeight="1" spans="13:13">
      <c r="M336" s="204"/>
    </row>
    <row r="337" customFormat="1" customHeight="1" spans="13:13">
      <c r="M337" s="204"/>
    </row>
    <row r="338" customFormat="1" customHeight="1" spans="13:13">
      <c r="M338" s="204"/>
    </row>
    <row r="339" customFormat="1" customHeight="1" spans="13:13">
      <c r="M339" s="204"/>
    </row>
    <row r="340" customFormat="1" customHeight="1" spans="13:13">
      <c r="M340" s="204"/>
    </row>
    <row r="341" customFormat="1" customHeight="1" spans="13:13">
      <c r="M341" s="204"/>
    </row>
    <row r="342" customFormat="1" customHeight="1" spans="13:13">
      <c r="M342" s="204"/>
    </row>
    <row r="343" customFormat="1" customHeight="1" spans="13:13">
      <c r="M343" s="204"/>
    </row>
    <row r="344" customFormat="1" customHeight="1" spans="13:13">
      <c r="M344" s="204"/>
    </row>
    <row r="345" customFormat="1" customHeight="1" spans="13:13">
      <c r="M345" s="204"/>
    </row>
    <row r="346" customFormat="1" customHeight="1" spans="13:13">
      <c r="M346" s="204"/>
    </row>
    <row r="347" customFormat="1" customHeight="1" spans="13:13">
      <c r="M347" s="204"/>
    </row>
    <row r="348" customFormat="1" customHeight="1" spans="13:13">
      <c r="M348" s="204"/>
    </row>
    <row r="349" customFormat="1" customHeight="1" spans="13:13">
      <c r="M349" s="204"/>
    </row>
    <row r="350" customFormat="1" customHeight="1" spans="13:13">
      <c r="M350" s="204"/>
    </row>
    <row r="351" customFormat="1" customHeight="1" spans="13:13">
      <c r="M351" s="204"/>
    </row>
    <row r="352" customFormat="1" customHeight="1" spans="13:13">
      <c r="M352" s="204"/>
    </row>
    <row r="353" customFormat="1" customHeight="1" spans="13:13">
      <c r="M353" s="204"/>
    </row>
    <row r="354" customFormat="1" customHeight="1" spans="13:13">
      <c r="M354" s="204"/>
    </row>
    <row r="355" customFormat="1" customHeight="1" spans="13:13">
      <c r="M355" s="204"/>
    </row>
    <row r="356" customFormat="1" customHeight="1" spans="13:13">
      <c r="M356" s="204"/>
    </row>
    <row r="357" customFormat="1" customHeight="1" spans="13:13">
      <c r="M357" s="204"/>
    </row>
    <row r="358" customFormat="1" customHeight="1" spans="13:13">
      <c r="M358" s="204"/>
    </row>
    <row r="359" customFormat="1" customHeight="1" spans="13:13">
      <c r="M359" s="204"/>
    </row>
    <row r="360" customFormat="1" customHeight="1" spans="13:13">
      <c r="M360" s="204"/>
    </row>
    <row r="361" customFormat="1" customHeight="1" spans="13:13">
      <c r="M361" s="204"/>
    </row>
    <row r="362" customFormat="1" customHeight="1" spans="13:13">
      <c r="M362" s="204"/>
    </row>
    <row r="363" customFormat="1" customHeight="1" spans="13:13">
      <c r="M363" s="204"/>
    </row>
    <row r="364" customFormat="1" customHeight="1" spans="13:13">
      <c r="M364" s="204"/>
    </row>
    <row r="365" customFormat="1" customHeight="1" spans="13:13">
      <c r="M365" s="204"/>
    </row>
    <row r="366" customFormat="1" customHeight="1" spans="13:13">
      <c r="M366" s="204"/>
    </row>
    <row r="367" customFormat="1" customHeight="1" spans="13:13">
      <c r="M367" s="204"/>
    </row>
    <row r="368" customFormat="1" customHeight="1" spans="13:13">
      <c r="M368" s="204"/>
    </row>
    <row r="369" customFormat="1" customHeight="1" spans="13:13">
      <c r="M369" s="204"/>
    </row>
    <row r="370" customFormat="1" customHeight="1" spans="13:13">
      <c r="M370" s="204"/>
    </row>
    <row r="371" customFormat="1" customHeight="1" spans="13:13">
      <c r="M371" s="204"/>
    </row>
    <row r="372" customFormat="1" customHeight="1" spans="13:13">
      <c r="M372" s="204"/>
    </row>
    <row r="373" customFormat="1" customHeight="1" spans="13:13">
      <c r="M373" s="204"/>
    </row>
    <row r="374" customFormat="1" customHeight="1" spans="13:13">
      <c r="M374" s="204"/>
    </row>
    <row r="375" customFormat="1" customHeight="1" spans="13:13">
      <c r="M375" s="204"/>
    </row>
    <row r="376" customFormat="1" customHeight="1" spans="13:13">
      <c r="M376" s="204"/>
    </row>
    <row r="377" customFormat="1" customHeight="1" spans="13:13">
      <c r="M377" s="204"/>
    </row>
    <row r="378" customFormat="1" customHeight="1" spans="13:13">
      <c r="M378" s="204"/>
    </row>
    <row r="379" customFormat="1" customHeight="1" spans="13:13">
      <c r="M379" s="204"/>
    </row>
    <row r="380" customFormat="1" customHeight="1" spans="13:13">
      <c r="M380" s="204"/>
    </row>
    <row r="381" customFormat="1" customHeight="1" spans="13:13">
      <c r="M381" s="204"/>
    </row>
    <row r="382" customFormat="1" customHeight="1" spans="13:13">
      <c r="M382" s="204"/>
    </row>
    <row r="383" customFormat="1" customHeight="1" spans="13:13">
      <c r="M383" s="204"/>
    </row>
    <row r="384" customFormat="1" customHeight="1" spans="13:13">
      <c r="M384" s="204"/>
    </row>
    <row r="385" customFormat="1" customHeight="1" spans="13:13">
      <c r="M385" s="204"/>
    </row>
    <row r="386" customFormat="1" customHeight="1" spans="13:13">
      <c r="M386" s="204"/>
    </row>
    <row r="387" customFormat="1" customHeight="1" spans="13:13">
      <c r="M387" s="204"/>
    </row>
    <row r="388" customFormat="1" customHeight="1" spans="13:13">
      <c r="M388" s="204"/>
    </row>
    <row r="389" customFormat="1" customHeight="1" spans="13:13">
      <c r="M389" s="204"/>
    </row>
    <row r="390" customFormat="1" customHeight="1" spans="13:13">
      <c r="M390" s="204"/>
    </row>
    <row r="391" customFormat="1" customHeight="1" spans="13:13">
      <c r="M391" s="204"/>
    </row>
    <row r="392" customFormat="1" customHeight="1" spans="13:13">
      <c r="M392" s="204"/>
    </row>
    <row r="393" customFormat="1" customHeight="1" spans="13:13">
      <c r="M393" s="204"/>
    </row>
    <row r="394" customFormat="1" customHeight="1" spans="13:13">
      <c r="M394" s="204"/>
    </row>
    <row r="395" customFormat="1" customHeight="1" spans="13:13">
      <c r="M395" s="204"/>
    </row>
    <row r="396" customFormat="1" customHeight="1" spans="13:13">
      <c r="M396" s="204"/>
    </row>
    <row r="397" customFormat="1" customHeight="1" spans="13:13">
      <c r="M397" s="204"/>
    </row>
    <row r="398" customFormat="1" customHeight="1" spans="13:13">
      <c r="M398" s="204"/>
    </row>
    <row r="399" customFormat="1" customHeight="1" spans="13:13">
      <c r="M399" s="204"/>
    </row>
    <row r="400" customFormat="1" customHeight="1" spans="13:13">
      <c r="M400" s="204"/>
    </row>
    <row r="401" customFormat="1" customHeight="1" spans="13:13">
      <c r="M401" s="204"/>
    </row>
    <row r="402" customFormat="1" customHeight="1" spans="13:13">
      <c r="M402" s="204"/>
    </row>
    <row r="403" customFormat="1" customHeight="1" spans="13:13">
      <c r="M403" s="204"/>
    </row>
    <row r="404" customFormat="1" customHeight="1" spans="13:13">
      <c r="M404" s="204"/>
    </row>
    <row r="405" customFormat="1" customHeight="1" spans="13:13">
      <c r="M405" s="204"/>
    </row>
    <row r="406" customFormat="1" customHeight="1" spans="13:13">
      <c r="M406" s="204"/>
    </row>
    <row r="407" customFormat="1" customHeight="1" spans="13:13">
      <c r="M407" s="204"/>
    </row>
    <row r="408" customFormat="1" customHeight="1" spans="13:13">
      <c r="M408" s="204"/>
    </row>
    <row r="409" customFormat="1" customHeight="1" spans="13:13">
      <c r="M409" s="204"/>
    </row>
    <row r="410" customFormat="1" customHeight="1" spans="13:13">
      <c r="M410" s="204"/>
    </row>
    <row r="411" customFormat="1" customHeight="1" spans="13:13">
      <c r="M411" s="204"/>
    </row>
    <row r="412" customFormat="1" customHeight="1" spans="13:13">
      <c r="M412" s="204"/>
    </row>
    <row r="413" customFormat="1" customHeight="1" spans="13:13">
      <c r="M413" s="204"/>
    </row>
    <row r="414" customFormat="1" customHeight="1" spans="13:13">
      <c r="M414" s="204"/>
    </row>
    <row r="415" customFormat="1" customHeight="1" spans="13:13">
      <c r="M415" s="204"/>
    </row>
    <row r="416" customFormat="1" customHeight="1" spans="13:13">
      <c r="M416" s="204"/>
    </row>
    <row r="417" customFormat="1" customHeight="1" spans="13:13">
      <c r="M417" s="204"/>
    </row>
    <row r="418" customFormat="1" customHeight="1" spans="13:13">
      <c r="M418" s="204"/>
    </row>
    <row r="419" customFormat="1" customHeight="1" spans="13:13">
      <c r="M419" s="204"/>
    </row>
    <row r="420" customFormat="1" customHeight="1" spans="13:13">
      <c r="M420" s="204"/>
    </row>
    <row r="421" customFormat="1" customHeight="1" spans="13:13">
      <c r="M421" s="204"/>
    </row>
    <row r="422" customFormat="1" customHeight="1" spans="13:13">
      <c r="M422" s="204"/>
    </row>
    <row r="423" customFormat="1" customHeight="1" spans="13:13">
      <c r="M423" s="204"/>
    </row>
    <row r="424" customFormat="1" customHeight="1" spans="13:13">
      <c r="M424" s="204"/>
    </row>
    <row r="425" customFormat="1" customHeight="1" spans="13:13">
      <c r="M425" s="204"/>
    </row>
    <row r="426" customFormat="1" customHeight="1" spans="13:13">
      <c r="M426" s="204"/>
    </row>
    <row r="427" customFormat="1" customHeight="1" spans="13:13">
      <c r="M427" s="204"/>
    </row>
    <row r="428" customFormat="1" customHeight="1" spans="13:13">
      <c r="M428" s="204"/>
    </row>
    <row r="429" customFormat="1" customHeight="1" spans="13:13">
      <c r="M429" s="204"/>
    </row>
    <row r="430" customFormat="1" customHeight="1" spans="13:13">
      <c r="M430" s="204"/>
    </row>
    <row r="431" customFormat="1" customHeight="1" spans="13:13">
      <c r="M431" s="204"/>
    </row>
    <row r="432" customFormat="1" customHeight="1" spans="13:13">
      <c r="M432" s="204"/>
    </row>
    <row r="433" customFormat="1" customHeight="1" spans="13:13">
      <c r="M433" s="204"/>
    </row>
    <row r="434" customFormat="1" customHeight="1" spans="13:13">
      <c r="M434" s="204"/>
    </row>
    <row r="435" customFormat="1" customHeight="1" spans="13:13">
      <c r="M435" s="204"/>
    </row>
    <row r="436" customFormat="1" customHeight="1" spans="13:13">
      <c r="M436" s="204"/>
    </row>
    <row r="437" customFormat="1" customHeight="1" spans="13:13">
      <c r="M437" s="204"/>
    </row>
    <row r="438" customFormat="1" customHeight="1" spans="13:13">
      <c r="M438" s="204"/>
    </row>
    <row r="439" customFormat="1" customHeight="1" spans="13:13">
      <c r="M439" s="204"/>
    </row>
    <row r="440" customFormat="1" customHeight="1" spans="13:13">
      <c r="M440" s="204"/>
    </row>
    <row r="441" customFormat="1" customHeight="1" spans="13:13">
      <c r="M441" s="204"/>
    </row>
    <row r="442" customFormat="1" customHeight="1" spans="13:13">
      <c r="M442" s="204"/>
    </row>
    <row r="443" customFormat="1" customHeight="1" spans="13:13">
      <c r="M443" s="204"/>
    </row>
    <row r="444" customFormat="1" customHeight="1" spans="13:13">
      <c r="M444" s="204"/>
    </row>
    <row r="445" customFormat="1" customHeight="1" spans="13:13">
      <c r="M445" s="204"/>
    </row>
    <row r="446" customFormat="1" customHeight="1" spans="13:13">
      <c r="M446" s="204"/>
    </row>
    <row r="447" customFormat="1" customHeight="1" spans="13:13">
      <c r="M447" s="204"/>
    </row>
    <row r="448" customFormat="1" customHeight="1" spans="13:13">
      <c r="M448" s="204"/>
    </row>
    <row r="449" customFormat="1" customHeight="1" spans="13:13">
      <c r="M449" s="204"/>
    </row>
    <row r="450" customFormat="1" customHeight="1" spans="13:13">
      <c r="M450" s="204"/>
    </row>
    <row r="451" customFormat="1" customHeight="1" spans="13:13">
      <c r="M451" s="204"/>
    </row>
    <row r="452" customFormat="1" customHeight="1" spans="13:13">
      <c r="M452" s="204"/>
    </row>
    <row r="453" customFormat="1" customHeight="1" spans="13:13">
      <c r="M453" s="204"/>
    </row>
    <row r="454" customFormat="1" customHeight="1" spans="13:13">
      <c r="M454" s="204"/>
    </row>
    <row r="455" customFormat="1" customHeight="1" spans="13:13">
      <c r="M455" s="204"/>
    </row>
    <row r="456" customFormat="1" customHeight="1" spans="13:13">
      <c r="M456" s="204"/>
    </row>
    <row r="457" customFormat="1" customHeight="1" spans="13:13">
      <c r="M457" s="204"/>
    </row>
    <row r="458" customFormat="1" customHeight="1" spans="13:13">
      <c r="M458" s="204"/>
    </row>
    <row r="459" customFormat="1" customHeight="1" spans="13:13">
      <c r="M459" s="204"/>
    </row>
    <row r="460" customFormat="1" customHeight="1" spans="13:13">
      <c r="M460" s="204"/>
    </row>
    <row r="461" customFormat="1" customHeight="1" spans="13:13">
      <c r="M461" s="204"/>
    </row>
    <row r="462" customFormat="1" customHeight="1" spans="13:13">
      <c r="M462" s="204"/>
    </row>
    <row r="463" customFormat="1" customHeight="1" spans="13:13">
      <c r="M463" s="204"/>
    </row>
    <row r="464" customFormat="1" customHeight="1" spans="13:13">
      <c r="M464" s="204"/>
    </row>
    <row r="465" customFormat="1" customHeight="1" spans="13:13">
      <c r="M465" s="204"/>
    </row>
    <row r="466" customFormat="1" customHeight="1" spans="13:13">
      <c r="M466" s="204"/>
    </row>
    <row r="467" customFormat="1" customHeight="1" spans="13:13">
      <c r="M467" s="204"/>
    </row>
    <row r="468" customFormat="1" customHeight="1" spans="13:13">
      <c r="M468" s="204"/>
    </row>
    <row r="469" customFormat="1" customHeight="1" spans="13:13">
      <c r="M469" s="204"/>
    </row>
    <row r="470" customFormat="1" customHeight="1" spans="13:13">
      <c r="M470" s="204"/>
    </row>
    <row r="471" customFormat="1" customHeight="1" spans="13:13">
      <c r="M471" s="204"/>
    </row>
    <row r="472" customFormat="1" customHeight="1" spans="13:13">
      <c r="M472" s="204"/>
    </row>
    <row r="473" customFormat="1" customHeight="1" spans="13:13">
      <c r="M473" s="204"/>
    </row>
    <row r="474" customFormat="1" customHeight="1" spans="13:13">
      <c r="M474" s="204"/>
    </row>
    <row r="475" customFormat="1" customHeight="1" spans="13:13">
      <c r="M475" s="204"/>
    </row>
    <row r="476" customFormat="1" customHeight="1" spans="13:13">
      <c r="M476" s="204"/>
    </row>
    <row r="477" customFormat="1" customHeight="1" spans="13:13">
      <c r="M477" s="204"/>
    </row>
    <row r="478" customFormat="1" customHeight="1" spans="13:13">
      <c r="M478" s="204"/>
    </row>
    <row r="479" customFormat="1" customHeight="1" spans="13:13">
      <c r="M479" s="204"/>
    </row>
    <row r="480" customFormat="1" customHeight="1" spans="13:13">
      <c r="M480" s="204"/>
    </row>
    <row r="481" customFormat="1" customHeight="1" spans="13:13">
      <c r="M481" s="204"/>
    </row>
    <row r="482" customFormat="1" customHeight="1" spans="13:13">
      <c r="M482" s="204"/>
    </row>
    <row r="483" customFormat="1" customHeight="1" spans="13:13">
      <c r="M483" s="204"/>
    </row>
    <row r="484" customFormat="1" customHeight="1" spans="13:13">
      <c r="M484" s="204"/>
    </row>
    <row r="485" customFormat="1" customHeight="1" spans="13:13">
      <c r="M485" s="204"/>
    </row>
    <row r="486" customFormat="1" customHeight="1" spans="13:13">
      <c r="M486" s="204"/>
    </row>
    <row r="487" customFormat="1" customHeight="1" spans="13:13">
      <c r="M487" s="204"/>
    </row>
    <row r="488" customFormat="1" customHeight="1" spans="13:13">
      <c r="M488" s="204"/>
    </row>
    <row r="489" customFormat="1" customHeight="1" spans="13:13">
      <c r="M489" s="204"/>
    </row>
    <row r="490" customFormat="1" customHeight="1" spans="13:13">
      <c r="M490" s="204"/>
    </row>
    <row r="491" customFormat="1" customHeight="1" spans="13:13">
      <c r="M491" s="204"/>
    </row>
    <row r="492" customFormat="1" customHeight="1" spans="13:13">
      <c r="M492" s="204"/>
    </row>
    <row r="493" customFormat="1" customHeight="1" spans="13:13">
      <c r="M493" s="204"/>
    </row>
    <row r="494" customFormat="1" customHeight="1" spans="13:13">
      <c r="M494" s="204"/>
    </row>
    <row r="495" customFormat="1" customHeight="1" spans="13:13">
      <c r="M495" s="204"/>
    </row>
    <row r="496" customFormat="1" customHeight="1" spans="13:13">
      <c r="M496" s="204"/>
    </row>
    <row r="497" customFormat="1" customHeight="1" spans="13:13">
      <c r="M497" s="204"/>
    </row>
    <row r="498" customFormat="1" customHeight="1" spans="13:13">
      <c r="M498" s="204"/>
    </row>
    <row r="499" customFormat="1" customHeight="1" spans="13:13">
      <c r="M499" s="204"/>
    </row>
    <row r="500" customFormat="1" customHeight="1" spans="13:13">
      <c r="M500" s="204"/>
    </row>
    <row r="501" customFormat="1" customHeight="1" spans="13:13">
      <c r="M501" s="204"/>
    </row>
    <row r="502" customFormat="1" customHeight="1" spans="13:13">
      <c r="M502" s="204"/>
    </row>
    <row r="503" customFormat="1" customHeight="1" spans="13:13">
      <c r="M503" s="204"/>
    </row>
    <row r="504" customFormat="1" customHeight="1" spans="13:13">
      <c r="M504" s="204"/>
    </row>
    <row r="505" customFormat="1" customHeight="1" spans="13:13">
      <c r="M505" s="204"/>
    </row>
    <row r="506" customFormat="1" customHeight="1" spans="13:13">
      <c r="M506" s="204"/>
    </row>
    <row r="507" customFormat="1" customHeight="1" spans="13:13">
      <c r="M507" s="204"/>
    </row>
    <row r="508" customFormat="1" customHeight="1" spans="13:13">
      <c r="M508" s="204"/>
    </row>
    <row r="509" customFormat="1" customHeight="1" spans="13:13">
      <c r="M509" s="204"/>
    </row>
    <row r="510" customFormat="1" customHeight="1" spans="13:13">
      <c r="M510" s="204"/>
    </row>
    <row r="511" customFormat="1" customHeight="1" spans="13:13">
      <c r="M511" s="204"/>
    </row>
    <row r="512" customFormat="1" customHeight="1" spans="13:13">
      <c r="M512" s="204"/>
    </row>
    <row r="513" customFormat="1" customHeight="1" spans="13:13">
      <c r="M513" s="204"/>
    </row>
    <row r="514" customFormat="1" customHeight="1" spans="13:13">
      <c r="M514" s="204"/>
    </row>
    <row r="515" customFormat="1" customHeight="1" spans="13:13">
      <c r="M515" s="204"/>
    </row>
    <row r="516" customFormat="1" customHeight="1" spans="13:13">
      <c r="M516" s="204"/>
    </row>
    <row r="517" customFormat="1" customHeight="1" spans="13:13">
      <c r="M517" s="204"/>
    </row>
    <row r="518" customFormat="1" customHeight="1" spans="13:13">
      <c r="M518" s="204"/>
    </row>
    <row r="519" customFormat="1" customHeight="1" spans="13:13">
      <c r="M519" s="204"/>
    </row>
    <row r="520" customFormat="1" customHeight="1" spans="13:13">
      <c r="M520" s="204"/>
    </row>
    <row r="521" customFormat="1" customHeight="1" spans="13:13">
      <c r="M521" s="204"/>
    </row>
    <row r="522" customFormat="1" customHeight="1" spans="13:13">
      <c r="M522" s="204"/>
    </row>
    <row r="523" customFormat="1" customHeight="1" spans="13:13">
      <c r="M523" s="204"/>
    </row>
    <row r="524" customFormat="1" customHeight="1" spans="13:13">
      <c r="M524" s="204"/>
    </row>
    <row r="525" customFormat="1" customHeight="1" spans="13:13">
      <c r="M525" s="204"/>
    </row>
    <row r="526" customFormat="1" customHeight="1" spans="13:13">
      <c r="M526" s="204"/>
    </row>
    <row r="527" customFormat="1" customHeight="1" spans="13:13">
      <c r="M527" s="204"/>
    </row>
    <row r="528" customFormat="1" customHeight="1" spans="13:13">
      <c r="M528" s="204"/>
    </row>
    <row r="529" customFormat="1" customHeight="1" spans="13:13">
      <c r="M529" s="204"/>
    </row>
    <row r="530" customFormat="1" customHeight="1" spans="13:13">
      <c r="M530" s="204"/>
    </row>
    <row r="531" customFormat="1" customHeight="1" spans="13:13">
      <c r="M531" s="204"/>
    </row>
    <row r="532" customFormat="1" customHeight="1" spans="13:13">
      <c r="M532" s="204"/>
    </row>
    <row r="533" customFormat="1" customHeight="1" spans="13:13">
      <c r="M533" s="204"/>
    </row>
    <row r="534" customFormat="1" customHeight="1" spans="13:13">
      <c r="M534" s="204"/>
    </row>
    <row r="535" customFormat="1" customHeight="1" spans="13:13">
      <c r="M535" s="204"/>
    </row>
    <row r="536" customFormat="1" customHeight="1" spans="13:13">
      <c r="M536" s="204"/>
    </row>
    <row r="537" customFormat="1" customHeight="1" spans="13:13">
      <c r="M537" s="204"/>
    </row>
    <row r="538" customFormat="1" customHeight="1" spans="13:13">
      <c r="M538" s="204"/>
    </row>
    <row r="539" customFormat="1" customHeight="1" spans="13:13">
      <c r="M539" s="204"/>
    </row>
    <row r="540" customFormat="1" customHeight="1" spans="13:13">
      <c r="M540" s="204"/>
    </row>
    <row r="541" customFormat="1" customHeight="1" spans="13:13">
      <c r="M541" s="204"/>
    </row>
    <row r="542" customFormat="1" customHeight="1" spans="13:13">
      <c r="M542" s="204"/>
    </row>
    <row r="543" customFormat="1" customHeight="1" spans="13:13">
      <c r="M543" s="204"/>
    </row>
    <row r="544" customFormat="1" customHeight="1" spans="13:13">
      <c r="M544" s="204"/>
    </row>
    <row r="545" customFormat="1" customHeight="1" spans="13:13">
      <c r="M545" s="204"/>
    </row>
    <row r="546" customFormat="1" customHeight="1" spans="13:13">
      <c r="M546" s="204"/>
    </row>
    <row r="547" customFormat="1" customHeight="1" spans="13:13">
      <c r="M547" s="204"/>
    </row>
    <row r="548" customFormat="1" customHeight="1" spans="13:13">
      <c r="M548" s="204"/>
    </row>
    <row r="549" customFormat="1" customHeight="1" spans="13:13">
      <c r="M549" s="204"/>
    </row>
    <row r="550" customFormat="1" customHeight="1" spans="13:13">
      <c r="M550" s="204"/>
    </row>
    <row r="551" customFormat="1" customHeight="1" spans="13:13">
      <c r="M551" s="204"/>
    </row>
    <row r="552" customFormat="1" customHeight="1" spans="13:13">
      <c r="M552" s="204"/>
    </row>
    <row r="553" customFormat="1" customHeight="1" spans="13:13">
      <c r="M553" s="204"/>
    </row>
    <row r="554" customFormat="1" customHeight="1" spans="13:13">
      <c r="M554" s="204"/>
    </row>
    <row r="555" customFormat="1" customHeight="1" spans="13:13">
      <c r="M555" s="204"/>
    </row>
    <row r="556" customFormat="1" customHeight="1" spans="13:13">
      <c r="M556" s="204"/>
    </row>
    <row r="557" customFormat="1" customHeight="1" spans="13:13">
      <c r="M557" s="204"/>
    </row>
    <row r="558" customFormat="1" customHeight="1" spans="13:13">
      <c r="M558" s="204"/>
    </row>
    <row r="559" customFormat="1" customHeight="1" spans="13:13">
      <c r="M559" s="204"/>
    </row>
    <row r="560" customFormat="1" customHeight="1" spans="13:13">
      <c r="M560" s="204"/>
    </row>
    <row r="561" customFormat="1" customHeight="1" spans="13:13">
      <c r="M561" s="204"/>
    </row>
    <row r="562" customFormat="1" customHeight="1" spans="13:13">
      <c r="M562" s="204"/>
    </row>
    <row r="563" customFormat="1" customHeight="1" spans="13:13">
      <c r="M563" s="204"/>
    </row>
    <row r="564" customFormat="1" customHeight="1" spans="13:13">
      <c r="M564" s="204"/>
    </row>
    <row r="565" customFormat="1" customHeight="1" spans="13:13">
      <c r="M565" s="204"/>
    </row>
    <row r="566" customFormat="1" customHeight="1" spans="13:13">
      <c r="M566" s="204"/>
    </row>
    <row r="567" customFormat="1" customHeight="1" spans="13:13">
      <c r="M567" s="204"/>
    </row>
    <row r="568" customFormat="1" customHeight="1" spans="13:13">
      <c r="M568" s="204"/>
    </row>
    <row r="569" customFormat="1" customHeight="1" spans="13:13">
      <c r="M569" s="204"/>
    </row>
    <row r="570" customFormat="1" customHeight="1" spans="13:13">
      <c r="M570" s="204"/>
    </row>
    <row r="571" customFormat="1" customHeight="1" spans="13:13">
      <c r="M571" s="204"/>
    </row>
    <row r="572" customFormat="1" customHeight="1" spans="13:13">
      <c r="M572" s="204"/>
    </row>
    <row r="573" customFormat="1" customHeight="1" spans="13:13">
      <c r="M573" s="204"/>
    </row>
    <row r="574" customFormat="1" customHeight="1" spans="13:13">
      <c r="M574" s="204"/>
    </row>
    <row r="575" customFormat="1" customHeight="1" spans="13:13">
      <c r="M575" s="204"/>
    </row>
    <row r="576" customFormat="1" customHeight="1" spans="13:13">
      <c r="M576" s="204"/>
    </row>
    <row r="577" customFormat="1" customHeight="1" spans="13:13">
      <c r="M577" s="204"/>
    </row>
    <row r="578" customFormat="1" customHeight="1" spans="13:13">
      <c r="M578" s="204"/>
    </row>
    <row r="579" customFormat="1" customHeight="1" spans="13:13">
      <c r="M579" s="204"/>
    </row>
    <row r="580" customFormat="1" customHeight="1" spans="13:13">
      <c r="M580" s="204"/>
    </row>
    <row r="581" customFormat="1" customHeight="1" spans="13:13">
      <c r="M581" s="204"/>
    </row>
    <row r="582" customFormat="1" customHeight="1" spans="13:13">
      <c r="M582" s="204"/>
    </row>
    <row r="583" customFormat="1" customHeight="1" spans="13:13">
      <c r="M583" s="204"/>
    </row>
    <row r="584" customFormat="1" customHeight="1" spans="13:13">
      <c r="M584" s="204"/>
    </row>
    <row r="585" customFormat="1" customHeight="1" spans="13:13">
      <c r="M585" s="204"/>
    </row>
    <row r="586" customFormat="1" customHeight="1" spans="13:13">
      <c r="M586" s="204"/>
    </row>
    <row r="587" customFormat="1" customHeight="1" spans="13:13">
      <c r="M587" s="204"/>
    </row>
    <row r="588" customFormat="1" customHeight="1" spans="13:13">
      <c r="M588" s="204"/>
    </row>
    <row r="589" customFormat="1" customHeight="1" spans="13:13">
      <c r="M589" s="204"/>
    </row>
    <row r="590" customFormat="1" customHeight="1" spans="13:13">
      <c r="M590" s="204"/>
    </row>
    <row r="591" customFormat="1" customHeight="1" spans="13:13">
      <c r="M591" s="204"/>
    </row>
    <row r="592" customFormat="1" customHeight="1" spans="13:13">
      <c r="M592" s="204"/>
    </row>
    <row r="593" customFormat="1" customHeight="1" spans="13:13">
      <c r="M593" s="204"/>
    </row>
    <row r="594" customFormat="1" customHeight="1" spans="13:13">
      <c r="M594" s="204"/>
    </row>
    <row r="595" customFormat="1" customHeight="1" spans="13:13">
      <c r="M595" s="204"/>
    </row>
    <row r="596" customFormat="1" customHeight="1" spans="13:13">
      <c r="M596" s="204"/>
    </row>
    <row r="597" customFormat="1" customHeight="1" spans="13:13">
      <c r="M597" s="204"/>
    </row>
    <row r="598" customFormat="1" customHeight="1" spans="13:13">
      <c r="M598" s="204"/>
    </row>
    <row r="599" customFormat="1" customHeight="1" spans="13:13">
      <c r="M599" s="204"/>
    </row>
    <row r="600" customFormat="1" customHeight="1" spans="13:13">
      <c r="M600" s="204"/>
    </row>
    <row r="601" customFormat="1" customHeight="1" spans="13:13">
      <c r="M601" s="204"/>
    </row>
    <row r="602" customFormat="1" customHeight="1" spans="13:13">
      <c r="M602" s="204"/>
    </row>
    <row r="603" customFormat="1" customHeight="1" spans="13:13">
      <c r="M603" s="204"/>
    </row>
    <row r="604" customFormat="1" customHeight="1" spans="13:13">
      <c r="M604" s="204"/>
    </row>
    <row r="605" customFormat="1" customHeight="1" spans="13:13">
      <c r="M605" s="204"/>
    </row>
    <row r="606" customFormat="1" customHeight="1" spans="13:13">
      <c r="M606" s="204"/>
    </row>
    <row r="607" customFormat="1" customHeight="1" spans="13:13">
      <c r="M607" s="204"/>
    </row>
    <row r="608" customFormat="1" customHeight="1" spans="13:13">
      <c r="M608" s="204"/>
    </row>
    <row r="609" customFormat="1" customHeight="1" spans="13:13">
      <c r="M609" s="204"/>
    </row>
    <row r="610" customFormat="1" customHeight="1" spans="13:13">
      <c r="M610" s="204"/>
    </row>
    <row r="611" customFormat="1" customHeight="1" spans="13:13">
      <c r="M611" s="204"/>
    </row>
    <row r="612" customFormat="1" customHeight="1" spans="13:13">
      <c r="M612" s="204"/>
    </row>
    <row r="613" customFormat="1" customHeight="1" spans="13:13">
      <c r="M613" s="204"/>
    </row>
    <row r="614" customFormat="1" customHeight="1" spans="13:13">
      <c r="M614" s="204"/>
    </row>
    <row r="615" customFormat="1" customHeight="1" spans="13:13">
      <c r="M615" s="204"/>
    </row>
    <row r="616" customFormat="1" customHeight="1" spans="13:13">
      <c r="M616" s="204"/>
    </row>
    <row r="617" customFormat="1" customHeight="1" spans="13:13">
      <c r="M617" s="204"/>
    </row>
    <row r="618" customFormat="1" customHeight="1" spans="13:13">
      <c r="M618" s="204"/>
    </row>
    <row r="619" customFormat="1" customHeight="1" spans="13:13">
      <c r="M619" s="204"/>
    </row>
    <row r="620" customFormat="1" customHeight="1" spans="13:13">
      <c r="M620" s="204"/>
    </row>
    <row r="621" customFormat="1" customHeight="1" spans="13:13">
      <c r="M621" s="204"/>
    </row>
    <row r="622" customFormat="1" customHeight="1" spans="13:13">
      <c r="M622" s="204"/>
    </row>
    <row r="623" customFormat="1" customHeight="1" spans="13:13">
      <c r="M623" s="204"/>
    </row>
    <row r="624" customFormat="1" customHeight="1" spans="13:13">
      <c r="M624" s="204"/>
    </row>
    <row r="625" customFormat="1" customHeight="1" spans="13:13">
      <c r="M625" s="204"/>
    </row>
    <row r="626" customFormat="1" customHeight="1" spans="13:13">
      <c r="M626" s="204"/>
    </row>
    <row r="627" customFormat="1" customHeight="1" spans="13:13">
      <c r="M627" s="204"/>
    </row>
    <row r="628" customFormat="1" customHeight="1" spans="13:13">
      <c r="M628" s="204"/>
    </row>
    <row r="629" customFormat="1" customHeight="1" spans="13:13">
      <c r="M629" s="204"/>
    </row>
    <row r="630" customFormat="1" customHeight="1" spans="13:13">
      <c r="M630" s="204"/>
    </row>
    <row r="631" customFormat="1" customHeight="1" spans="13:13">
      <c r="M631" s="204"/>
    </row>
    <row r="632" customFormat="1" customHeight="1" spans="13:13">
      <c r="M632" s="204"/>
    </row>
    <row r="633" customFormat="1" customHeight="1" spans="13:13">
      <c r="M633" s="204"/>
    </row>
    <row r="634" customFormat="1" customHeight="1" spans="13:13">
      <c r="M634" s="204"/>
    </row>
    <row r="635" customFormat="1" customHeight="1" spans="13:13">
      <c r="M635" s="204"/>
    </row>
    <row r="636" customFormat="1" customHeight="1" spans="13:13">
      <c r="M636" s="204"/>
    </row>
    <row r="637" customFormat="1" customHeight="1" spans="13:13">
      <c r="M637" s="204"/>
    </row>
    <row r="638" customFormat="1" customHeight="1" spans="13:13">
      <c r="M638" s="204"/>
    </row>
    <row r="639" customFormat="1" customHeight="1" spans="13:13">
      <c r="M639" s="204"/>
    </row>
    <row r="640" customFormat="1" customHeight="1" spans="13:13">
      <c r="M640" s="204"/>
    </row>
    <row r="641" customFormat="1" customHeight="1" spans="13:13">
      <c r="M641" s="204"/>
    </row>
    <row r="642" customFormat="1" customHeight="1" spans="13:13">
      <c r="M642" s="204"/>
    </row>
    <row r="643" customFormat="1" customHeight="1" spans="13:13">
      <c r="M643" s="204"/>
    </row>
    <row r="644" customFormat="1" customHeight="1" spans="13:13">
      <c r="M644" s="204"/>
    </row>
    <row r="645" customFormat="1" customHeight="1" spans="13:13">
      <c r="M645" s="204"/>
    </row>
    <row r="646" customFormat="1" customHeight="1" spans="13:13">
      <c r="M646" s="204"/>
    </row>
    <row r="647" customFormat="1" customHeight="1" spans="13:13">
      <c r="M647" s="204"/>
    </row>
    <row r="648" customFormat="1" customHeight="1" spans="13:13">
      <c r="M648" s="204"/>
    </row>
    <row r="649" customFormat="1" customHeight="1" spans="13:13">
      <c r="M649" s="204"/>
    </row>
    <row r="650" customFormat="1" customHeight="1" spans="13:13">
      <c r="M650" s="204"/>
    </row>
    <row r="651" customFormat="1" customHeight="1" spans="13:13">
      <c r="M651" s="204"/>
    </row>
    <row r="652" customFormat="1" customHeight="1" spans="13:13">
      <c r="M652" s="204"/>
    </row>
    <row r="653" customFormat="1" customHeight="1" spans="13:13">
      <c r="M653" s="204"/>
    </row>
    <row r="654" customFormat="1" customHeight="1" spans="13:13">
      <c r="M654" s="204"/>
    </row>
    <row r="655" customFormat="1" customHeight="1" spans="13:13">
      <c r="M655" s="204"/>
    </row>
    <row r="656" customFormat="1" customHeight="1" spans="13:13">
      <c r="M656" s="204"/>
    </row>
    <row r="657" customFormat="1" customHeight="1" spans="13:13">
      <c r="M657" s="204"/>
    </row>
    <row r="658" customFormat="1" customHeight="1" spans="13:13">
      <c r="M658" s="204"/>
    </row>
    <row r="659" customFormat="1" customHeight="1" spans="13:13">
      <c r="M659" s="204"/>
    </row>
    <row r="660" customFormat="1" customHeight="1" spans="13:13">
      <c r="M660" s="204"/>
    </row>
    <row r="661" customFormat="1" customHeight="1" spans="13:13">
      <c r="M661" s="204"/>
    </row>
    <row r="662" customFormat="1" customHeight="1" spans="13:13">
      <c r="M662" s="204"/>
    </row>
    <row r="663" customFormat="1" customHeight="1" spans="13:13">
      <c r="M663" s="204"/>
    </row>
    <row r="664" customFormat="1" customHeight="1" spans="13:13">
      <c r="M664" s="204"/>
    </row>
    <row r="665" customFormat="1" customHeight="1" spans="13:13">
      <c r="M665" s="204"/>
    </row>
    <row r="666" customFormat="1" customHeight="1" spans="13:13">
      <c r="M666" s="204"/>
    </row>
    <row r="667" customFormat="1" customHeight="1" spans="13:13">
      <c r="M667" s="204"/>
    </row>
    <row r="668" customFormat="1" customHeight="1" spans="13:13">
      <c r="M668" s="204"/>
    </row>
    <row r="669" customFormat="1" customHeight="1" spans="13:13">
      <c r="M669" s="204"/>
    </row>
    <row r="670" customFormat="1" customHeight="1" spans="13:13">
      <c r="M670" s="204"/>
    </row>
    <row r="671" customFormat="1" customHeight="1" spans="13:13">
      <c r="M671" s="204"/>
    </row>
    <row r="672" customFormat="1" customHeight="1" spans="13:13">
      <c r="M672" s="204"/>
    </row>
    <row r="673" customFormat="1" customHeight="1" spans="13:13">
      <c r="M673" s="204"/>
    </row>
    <row r="674" customFormat="1" customHeight="1" spans="13:13">
      <c r="M674" s="204"/>
    </row>
    <row r="675" customFormat="1" customHeight="1" spans="13:13">
      <c r="M675" s="204"/>
    </row>
    <row r="676" customFormat="1" customHeight="1" spans="13:13">
      <c r="M676" s="204"/>
    </row>
    <row r="677" customFormat="1" customHeight="1" spans="13:13">
      <c r="M677" s="204"/>
    </row>
    <row r="678" customFormat="1" customHeight="1" spans="13:13">
      <c r="M678" s="204"/>
    </row>
    <row r="679" customFormat="1" customHeight="1" spans="13:13">
      <c r="M679" s="204"/>
    </row>
    <row r="680" customFormat="1" customHeight="1" spans="13:13">
      <c r="M680" s="204"/>
    </row>
    <row r="681" customFormat="1" customHeight="1" spans="13:13">
      <c r="M681" s="204"/>
    </row>
    <row r="682" customFormat="1" customHeight="1" spans="13:13">
      <c r="M682" s="204"/>
    </row>
    <row r="683" customFormat="1" customHeight="1" spans="13:13">
      <c r="M683" s="204"/>
    </row>
    <row r="684" customFormat="1" customHeight="1" spans="13:13">
      <c r="M684" s="204"/>
    </row>
    <row r="685" customFormat="1" customHeight="1" spans="13:13">
      <c r="M685" s="204"/>
    </row>
    <row r="686" customFormat="1" customHeight="1" spans="13:13">
      <c r="M686" s="204"/>
    </row>
    <row r="687" customFormat="1" customHeight="1" spans="13:13">
      <c r="M687" s="204"/>
    </row>
    <row r="688" customFormat="1" customHeight="1" spans="13:13">
      <c r="M688" s="204"/>
    </row>
    <row r="689" customFormat="1" customHeight="1" spans="13:13">
      <c r="M689" s="204"/>
    </row>
    <row r="690" customFormat="1" customHeight="1" spans="13:13">
      <c r="M690" s="204"/>
    </row>
    <row r="691" customFormat="1" customHeight="1" spans="13:13">
      <c r="M691" s="204"/>
    </row>
    <row r="692" customFormat="1" customHeight="1" spans="13:13">
      <c r="M692" s="204"/>
    </row>
    <row r="693" customFormat="1" customHeight="1" spans="13:13">
      <c r="M693" s="204"/>
    </row>
    <row r="694" customFormat="1" customHeight="1" spans="13:13">
      <c r="M694" s="204"/>
    </row>
    <row r="695" customFormat="1" customHeight="1" spans="13:13">
      <c r="M695" s="204"/>
    </row>
    <row r="696" customFormat="1" customHeight="1" spans="13:13">
      <c r="M696" s="204"/>
    </row>
    <row r="697" customFormat="1" customHeight="1" spans="13:13">
      <c r="M697" s="204"/>
    </row>
    <row r="698" customFormat="1" customHeight="1" spans="13:13">
      <c r="M698" s="204"/>
    </row>
    <row r="699" customFormat="1" customHeight="1" spans="13:13">
      <c r="M699" s="204"/>
    </row>
    <row r="700" customFormat="1" customHeight="1" spans="13:13">
      <c r="M700" s="204"/>
    </row>
    <row r="701" customFormat="1" customHeight="1" spans="13:13">
      <c r="M701" s="204"/>
    </row>
    <row r="702" customFormat="1" customHeight="1" spans="13:13">
      <c r="M702" s="204"/>
    </row>
    <row r="703" customFormat="1" customHeight="1" spans="13:13">
      <c r="M703" s="204"/>
    </row>
    <row r="704" customFormat="1" customHeight="1" spans="13:13">
      <c r="M704" s="204"/>
    </row>
    <row r="705" customFormat="1" customHeight="1" spans="13:13">
      <c r="M705" s="204"/>
    </row>
    <row r="706" customFormat="1" customHeight="1" spans="13:13">
      <c r="M706" s="204"/>
    </row>
    <row r="707" customFormat="1" customHeight="1" spans="13:13">
      <c r="M707" s="204"/>
    </row>
    <row r="708" customFormat="1" customHeight="1" spans="13:13">
      <c r="M708" s="204"/>
    </row>
    <row r="709" customFormat="1" customHeight="1" spans="13:13">
      <c r="M709" s="204"/>
    </row>
    <row r="710" customFormat="1" customHeight="1" spans="13:13">
      <c r="M710" s="204"/>
    </row>
    <row r="711" customFormat="1" customHeight="1" spans="13:13">
      <c r="M711" s="204"/>
    </row>
    <row r="712" customFormat="1" customHeight="1" spans="13:13">
      <c r="M712" s="204"/>
    </row>
    <row r="713" customFormat="1" customHeight="1" spans="13:13">
      <c r="M713" s="204"/>
    </row>
    <row r="714" customFormat="1" customHeight="1" spans="13:13">
      <c r="M714" s="204"/>
    </row>
    <row r="715" customFormat="1" customHeight="1" spans="13:13">
      <c r="M715" s="204"/>
    </row>
    <row r="716" customFormat="1" customHeight="1" spans="13:13">
      <c r="M716" s="204"/>
    </row>
    <row r="717" customFormat="1" customHeight="1" spans="13:13">
      <c r="M717" s="204"/>
    </row>
    <row r="718" customFormat="1" customHeight="1" spans="13:13">
      <c r="M718" s="204"/>
    </row>
    <row r="719" customFormat="1" customHeight="1" spans="13:13">
      <c r="M719" s="204"/>
    </row>
    <row r="720" customFormat="1" customHeight="1" spans="13:13">
      <c r="M720" s="204"/>
    </row>
    <row r="721" customFormat="1" customHeight="1" spans="13:13">
      <c r="M721" s="204"/>
    </row>
    <row r="722" customFormat="1" customHeight="1" spans="13:13">
      <c r="M722" s="204"/>
    </row>
    <row r="723" customFormat="1" customHeight="1" spans="13:13">
      <c r="M723" s="204"/>
    </row>
    <row r="724" customFormat="1" customHeight="1" spans="13:13">
      <c r="M724" s="204"/>
    </row>
    <row r="725" customFormat="1" customHeight="1" spans="13:13">
      <c r="M725" s="204"/>
    </row>
    <row r="726" customFormat="1" customHeight="1" spans="13:13">
      <c r="M726" s="204"/>
    </row>
    <row r="727" customFormat="1" customHeight="1" spans="13:13">
      <c r="M727" s="204"/>
    </row>
    <row r="728" customFormat="1" customHeight="1" spans="13:13">
      <c r="M728" s="204"/>
    </row>
    <row r="729" customFormat="1" customHeight="1" spans="13:13">
      <c r="M729" s="204"/>
    </row>
    <row r="730" customFormat="1" customHeight="1" spans="13:13">
      <c r="M730" s="204"/>
    </row>
    <row r="731" customFormat="1" customHeight="1" spans="13:13">
      <c r="M731" s="204"/>
    </row>
    <row r="732" customFormat="1" customHeight="1" spans="13:13">
      <c r="M732" s="204"/>
    </row>
    <row r="733" customFormat="1" customHeight="1" spans="13:13">
      <c r="M733" s="204"/>
    </row>
    <row r="734" customFormat="1" customHeight="1" spans="13:13">
      <c r="M734" s="204"/>
    </row>
    <row r="735" customFormat="1" customHeight="1" spans="13:13">
      <c r="M735" s="204"/>
    </row>
    <row r="736" customFormat="1" customHeight="1" spans="13:13">
      <c r="M736" s="204"/>
    </row>
    <row r="737" customFormat="1" customHeight="1" spans="13:13">
      <c r="M737" s="204"/>
    </row>
    <row r="738" customFormat="1" customHeight="1" spans="13:13">
      <c r="M738" s="204"/>
    </row>
    <row r="739" customFormat="1" customHeight="1" spans="13:13">
      <c r="M739" s="204"/>
    </row>
    <row r="740" customFormat="1" customHeight="1" spans="13:13">
      <c r="M740" s="204"/>
    </row>
    <row r="741" customFormat="1" customHeight="1" spans="13:13">
      <c r="M741" s="204"/>
    </row>
    <row r="742" customFormat="1" customHeight="1" spans="13:13">
      <c r="M742" s="204"/>
    </row>
    <row r="743" customFormat="1" customHeight="1" spans="13:13">
      <c r="M743" s="204"/>
    </row>
    <row r="744" customFormat="1" customHeight="1" spans="13:13">
      <c r="M744" s="204"/>
    </row>
    <row r="745" customFormat="1" customHeight="1" spans="13:13">
      <c r="M745" s="204"/>
    </row>
    <row r="746" customFormat="1" customHeight="1" spans="13:13">
      <c r="M746" s="204"/>
    </row>
    <row r="747" customFormat="1" customHeight="1" spans="13:13">
      <c r="M747" s="204"/>
    </row>
    <row r="748" customFormat="1" customHeight="1" spans="13:13">
      <c r="M748" s="204"/>
    </row>
    <row r="749" customFormat="1" customHeight="1" spans="13:13">
      <c r="M749" s="204"/>
    </row>
    <row r="750" customFormat="1" customHeight="1" spans="13:13">
      <c r="M750" s="204"/>
    </row>
    <row r="751" customFormat="1" customHeight="1" spans="13:13">
      <c r="M751" s="204"/>
    </row>
    <row r="752" customFormat="1" customHeight="1" spans="13:13">
      <c r="M752" s="204"/>
    </row>
    <row r="753" customFormat="1" customHeight="1" spans="13:13">
      <c r="M753" s="204"/>
    </row>
    <row r="754" customFormat="1" customHeight="1" spans="13:13">
      <c r="M754" s="204"/>
    </row>
    <row r="755" customFormat="1" customHeight="1" spans="13:13">
      <c r="M755" s="204"/>
    </row>
    <row r="756" customFormat="1" customHeight="1" spans="13:13">
      <c r="M756" s="204"/>
    </row>
    <row r="757" customFormat="1" customHeight="1" spans="13:13">
      <c r="M757" s="204"/>
    </row>
    <row r="758" customFormat="1" customHeight="1" spans="13:13">
      <c r="M758" s="204"/>
    </row>
    <row r="759" customFormat="1" customHeight="1" spans="13:13">
      <c r="M759" s="204"/>
    </row>
    <row r="760" customFormat="1" customHeight="1" spans="13:13">
      <c r="M760" s="204"/>
    </row>
    <row r="761" customFormat="1" customHeight="1" spans="13:13">
      <c r="M761" s="204"/>
    </row>
    <row r="762" customFormat="1" customHeight="1" spans="13:13">
      <c r="M762" s="204"/>
    </row>
    <row r="763" customFormat="1" customHeight="1" spans="13:13">
      <c r="M763" s="204"/>
    </row>
    <row r="764" customFormat="1" customHeight="1" spans="13:13">
      <c r="M764" s="204"/>
    </row>
    <row r="765" customFormat="1" customHeight="1" spans="13:13">
      <c r="M765" s="204"/>
    </row>
    <row r="766" customFormat="1" customHeight="1" spans="13:13">
      <c r="M766" s="204"/>
    </row>
    <row r="767" customFormat="1" customHeight="1" spans="13:13">
      <c r="M767" s="204"/>
    </row>
    <row r="768" customFormat="1" customHeight="1" spans="13:13">
      <c r="M768" s="204"/>
    </row>
    <row r="769" customFormat="1" customHeight="1" spans="13:13">
      <c r="M769" s="204"/>
    </row>
    <row r="770" customFormat="1" customHeight="1" spans="13:13">
      <c r="M770" s="204"/>
    </row>
    <row r="771" customFormat="1" customHeight="1" spans="13:13">
      <c r="M771" s="204"/>
    </row>
    <row r="772" customFormat="1" customHeight="1" spans="13:13">
      <c r="M772" s="204"/>
    </row>
    <row r="773" customFormat="1" customHeight="1" spans="13:13">
      <c r="M773" s="204"/>
    </row>
    <row r="774" customFormat="1" customHeight="1" spans="13:13">
      <c r="M774" s="204"/>
    </row>
    <row r="775" customFormat="1" customHeight="1" spans="13:13">
      <c r="M775" s="204"/>
    </row>
    <row r="776" customFormat="1" customHeight="1" spans="13:13">
      <c r="M776" s="204"/>
    </row>
    <row r="777" customFormat="1" customHeight="1" spans="13:13">
      <c r="M777" s="204"/>
    </row>
    <row r="778" customFormat="1" customHeight="1" spans="13:13">
      <c r="M778" s="204"/>
    </row>
    <row r="779" customFormat="1" customHeight="1" spans="13:13">
      <c r="M779" s="204"/>
    </row>
    <row r="780" customFormat="1" customHeight="1" spans="13:13">
      <c r="M780" s="204"/>
    </row>
    <row r="781" customFormat="1" customHeight="1" spans="13:13">
      <c r="M781" s="204"/>
    </row>
    <row r="782" customFormat="1" customHeight="1" spans="13:13">
      <c r="M782" s="204"/>
    </row>
    <row r="783" customFormat="1" customHeight="1" spans="13:13">
      <c r="M783" s="204"/>
    </row>
    <row r="784" customFormat="1" customHeight="1" spans="13:13">
      <c r="M784" s="204"/>
    </row>
    <row r="785" customFormat="1" customHeight="1" spans="13:13">
      <c r="M785" s="204"/>
    </row>
    <row r="786" customFormat="1" customHeight="1" spans="13:13">
      <c r="M786" s="204"/>
    </row>
    <row r="787" customFormat="1" customHeight="1" spans="13:13">
      <c r="M787" s="204"/>
    </row>
    <row r="788" customFormat="1" customHeight="1" spans="13:13">
      <c r="M788" s="204"/>
    </row>
    <row r="789" customFormat="1" customHeight="1" spans="13:13">
      <c r="M789" s="204"/>
    </row>
    <row r="790" customFormat="1" customHeight="1" spans="13:13">
      <c r="M790" s="204"/>
    </row>
    <row r="791" customFormat="1" customHeight="1" spans="13:13">
      <c r="M791" s="204"/>
    </row>
    <row r="792" customFormat="1" customHeight="1" spans="13:13">
      <c r="M792" s="204"/>
    </row>
    <row r="793" customFormat="1" customHeight="1" spans="13:13">
      <c r="M793" s="204"/>
    </row>
    <row r="794" customFormat="1" customHeight="1" spans="13:13">
      <c r="M794" s="204"/>
    </row>
    <row r="795" customFormat="1" customHeight="1" spans="13:13">
      <c r="M795" s="204"/>
    </row>
    <row r="796" customFormat="1" customHeight="1" spans="13:13">
      <c r="M796" s="204"/>
    </row>
    <row r="797" customFormat="1" customHeight="1" spans="13:13">
      <c r="M797" s="204"/>
    </row>
    <row r="798" customFormat="1" customHeight="1" spans="13:13">
      <c r="M798" s="204"/>
    </row>
    <row r="799" customFormat="1" customHeight="1" spans="13:13">
      <c r="M799" s="204"/>
    </row>
    <row r="800" customFormat="1" customHeight="1" spans="13:13">
      <c r="M800" s="204"/>
    </row>
    <row r="801" customFormat="1" customHeight="1" spans="13:13">
      <c r="M801" s="204"/>
    </row>
    <row r="802" customFormat="1" customHeight="1" spans="13:13">
      <c r="M802" s="204"/>
    </row>
    <row r="803" customFormat="1" customHeight="1" spans="13:13">
      <c r="M803" s="204"/>
    </row>
    <row r="804" customFormat="1" customHeight="1" spans="13:13">
      <c r="M804" s="204"/>
    </row>
    <row r="805" customFormat="1" customHeight="1" spans="13:13">
      <c r="M805" s="204"/>
    </row>
    <row r="806" customFormat="1" customHeight="1" spans="13:13">
      <c r="M806" s="204"/>
    </row>
    <row r="807" customFormat="1" customHeight="1" spans="13:13">
      <c r="M807" s="204"/>
    </row>
    <row r="808" customFormat="1" customHeight="1" spans="13:13">
      <c r="M808" s="204"/>
    </row>
    <row r="809" customFormat="1" customHeight="1" spans="13:13">
      <c r="M809" s="204"/>
    </row>
    <row r="810" customFormat="1" customHeight="1" spans="13:13">
      <c r="M810" s="204"/>
    </row>
    <row r="811" customFormat="1" customHeight="1" spans="13:13">
      <c r="M811" s="204"/>
    </row>
    <row r="812" customFormat="1" customHeight="1" spans="13:13">
      <c r="M812" s="204"/>
    </row>
    <row r="813" customFormat="1" customHeight="1" spans="13:13">
      <c r="M813" s="204"/>
    </row>
    <row r="814" customFormat="1" customHeight="1" spans="13:13">
      <c r="M814" s="204"/>
    </row>
    <row r="815" customFormat="1" customHeight="1" spans="13:13">
      <c r="M815" s="204"/>
    </row>
    <row r="816" customFormat="1" customHeight="1" spans="13:13">
      <c r="M816" s="204"/>
    </row>
    <row r="817" customFormat="1" customHeight="1" spans="13:13">
      <c r="M817" s="204"/>
    </row>
    <row r="818" customFormat="1" customHeight="1" spans="13:13">
      <c r="M818" s="204"/>
    </row>
    <row r="819" customFormat="1" customHeight="1" spans="13:13">
      <c r="M819" s="204"/>
    </row>
    <row r="820" customFormat="1" customHeight="1" spans="13:13">
      <c r="M820" s="204"/>
    </row>
    <row r="821" customFormat="1" customHeight="1" spans="13:13">
      <c r="M821" s="204"/>
    </row>
    <row r="822" customFormat="1" customHeight="1" spans="13:13">
      <c r="M822" s="204"/>
    </row>
    <row r="823" customFormat="1" customHeight="1" spans="13:13">
      <c r="M823" s="204"/>
    </row>
    <row r="824" customFormat="1" customHeight="1" spans="13:13">
      <c r="M824" s="204"/>
    </row>
    <row r="825" customFormat="1" customHeight="1" spans="13:13">
      <c r="M825" s="204"/>
    </row>
    <row r="826" customFormat="1" customHeight="1" spans="13:13">
      <c r="M826" s="204"/>
    </row>
    <row r="827" customFormat="1" customHeight="1" spans="13:13">
      <c r="M827" s="204"/>
    </row>
    <row r="828" customFormat="1" customHeight="1" spans="13:13">
      <c r="M828" s="204"/>
    </row>
    <row r="829" customFormat="1" customHeight="1" spans="13:13">
      <c r="M829" s="204"/>
    </row>
    <row r="830" customFormat="1" customHeight="1" spans="13:13">
      <c r="M830" s="204"/>
    </row>
    <row r="831" customFormat="1" customHeight="1" spans="13:13">
      <c r="M831" s="204"/>
    </row>
    <row r="832" customFormat="1" customHeight="1" spans="13:13">
      <c r="M832" s="204"/>
    </row>
    <row r="833" customFormat="1" customHeight="1" spans="13:13">
      <c r="M833" s="204"/>
    </row>
    <row r="834" customFormat="1" customHeight="1" spans="13:13">
      <c r="M834" s="204"/>
    </row>
    <row r="835" customFormat="1" customHeight="1" spans="13:13">
      <c r="M835" s="204"/>
    </row>
    <row r="836" customFormat="1" customHeight="1" spans="13:13">
      <c r="M836" s="204"/>
    </row>
    <row r="837" customFormat="1" customHeight="1" spans="13:13">
      <c r="M837" s="204"/>
    </row>
    <row r="838" customFormat="1" customHeight="1" spans="13:13">
      <c r="M838" s="204"/>
    </row>
    <row r="839" customFormat="1" customHeight="1" spans="13:13">
      <c r="M839" s="204"/>
    </row>
    <row r="840" customFormat="1" customHeight="1" spans="13:13">
      <c r="M840" s="204"/>
    </row>
    <row r="841" customFormat="1" customHeight="1" spans="13:13">
      <c r="M841" s="204"/>
    </row>
    <row r="842" customFormat="1" customHeight="1" spans="13:13">
      <c r="M842" s="204"/>
    </row>
    <row r="843" customFormat="1" customHeight="1" spans="13:13">
      <c r="M843" s="204"/>
    </row>
    <row r="844" customFormat="1" customHeight="1" spans="13:13">
      <c r="M844" s="204"/>
    </row>
    <row r="845" customFormat="1" customHeight="1" spans="13:13">
      <c r="M845" s="204"/>
    </row>
    <row r="846" customFormat="1" customHeight="1" spans="13:13">
      <c r="M846" s="204"/>
    </row>
    <row r="847" customFormat="1" customHeight="1" spans="13:13">
      <c r="M847" s="204"/>
    </row>
    <row r="848" customFormat="1" customHeight="1" spans="13:13">
      <c r="M848" s="204"/>
    </row>
    <row r="849" customFormat="1" customHeight="1" spans="13:13">
      <c r="M849" s="204"/>
    </row>
    <row r="850" customFormat="1" customHeight="1" spans="13:13">
      <c r="M850" s="204"/>
    </row>
    <row r="851" customFormat="1" customHeight="1" spans="13:13">
      <c r="M851" s="204"/>
    </row>
    <row r="852" customFormat="1" customHeight="1" spans="13:13">
      <c r="M852" s="204"/>
    </row>
    <row r="853" customFormat="1" customHeight="1" spans="13:13">
      <c r="M853" s="204"/>
    </row>
    <row r="854" customFormat="1" customHeight="1" spans="13:13">
      <c r="M854" s="204"/>
    </row>
    <row r="855" customFormat="1" customHeight="1" spans="13:13">
      <c r="M855" s="204"/>
    </row>
    <row r="856" customFormat="1" customHeight="1" spans="13:13">
      <c r="M856" s="204"/>
    </row>
    <row r="857" customFormat="1" customHeight="1" spans="13:13">
      <c r="M857" s="204"/>
    </row>
    <row r="858" customFormat="1" customHeight="1" spans="13:13">
      <c r="M858" s="204"/>
    </row>
    <row r="859" customFormat="1" customHeight="1" spans="13:13">
      <c r="M859" s="204"/>
    </row>
    <row r="860" customFormat="1" customHeight="1" spans="13:13">
      <c r="M860" s="204"/>
    </row>
    <row r="861" customFormat="1" customHeight="1" spans="13:13">
      <c r="M861" s="204"/>
    </row>
    <row r="862" customFormat="1" customHeight="1" spans="13:13">
      <c r="M862" s="204"/>
    </row>
    <row r="863" customFormat="1" customHeight="1" spans="13:13">
      <c r="M863" s="204"/>
    </row>
    <row r="864" customFormat="1" customHeight="1" spans="13:13">
      <c r="M864" s="204"/>
    </row>
    <row r="865" customFormat="1" customHeight="1" spans="13:13">
      <c r="M865" s="204"/>
    </row>
    <row r="866" customFormat="1" customHeight="1" spans="13:13">
      <c r="M866" s="204"/>
    </row>
    <row r="867" customFormat="1" customHeight="1" spans="13:13">
      <c r="M867" s="204"/>
    </row>
    <row r="868" customFormat="1" customHeight="1" spans="13:13">
      <c r="M868" s="204"/>
    </row>
    <row r="869" customFormat="1" customHeight="1" spans="13:13">
      <c r="M869" s="204"/>
    </row>
    <row r="870" customFormat="1" customHeight="1" spans="13:13">
      <c r="M870" s="204"/>
    </row>
    <row r="871" customFormat="1" customHeight="1" spans="13:13">
      <c r="M871" s="204"/>
    </row>
    <row r="872" customFormat="1" customHeight="1" spans="13:13">
      <c r="M872" s="204"/>
    </row>
    <row r="873" customFormat="1" customHeight="1" spans="13:13">
      <c r="M873" s="204"/>
    </row>
    <row r="874" customFormat="1" customHeight="1" spans="13:13">
      <c r="M874" s="204"/>
    </row>
    <row r="875" customFormat="1" customHeight="1" spans="13:13">
      <c r="M875" s="204"/>
    </row>
    <row r="876" customFormat="1" customHeight="1" spans="13:13">
      <c r="M876" s="204"/>
    </row>
    <row r="877" customFormat="1" customHeight="1" spans="13:13">
      <c r="M877" s="204"/>
    </row>
    <row r="878" customFormat="1" customHeight="1" spans="13:13">
      <c r="M878" s="204"/>
    </row>
    <row r="879" customFormat="1" customHeight="1" spans="13:13">
      <c r="M879" s="204"/>
    </row>
    <row r="880" customFormat="1" customHeight="1" spans="13:13">
      <c r="M880" s="204"/>
    </row>
    <row r="881" customFormat="1" customHeight="1" spans="13:13">
      <c r="M881" s="204"/>
    </row>
    <row r="882" customFormat="1" customHeight="1" spans="13:13">
      <c r="M882" s="204"/>
    </row>
    <row r="883" customFormat="1" customHeight="1" spans="13:13">
      <c r="M883" s="204"/>
    </row>
    <row r="884" customFormat="1" customHeight="1" spans="13:13">
      <c r="M884" s="204"/>
    </row>
    <row r="885" customFormat="1" customHeight="1" spans="13:13">
      <c r="M885" s="204"/>
    </row>
    <row r="886" customFormat="1" customHeight="1" spans="13:13">
      <c r="M886" s="204"/>
    </row>
    <row r="887" customFormat="1" customHeight="1" spans="13:13">
      <c r="M887" s="204"/>
    </row>
    <row r="888" customFormat="1" customHeight="1" spans="13:13">
      <c r="M888" s="204"/>
    </row>
    <row r="889" customFormat="1" customHeight="1" spans="13:13">
      <c r="M889" s="204"/>
    </row>
    <row r="890" customFormat="1" customHeight="1" spans="13:13">
      <c r="M890" s="204"/>
    </row>
    <row r="891" customFormat="1" customHeight="1" spans="13:13">
      <c r="M891" s="204"/>
    </row>
    <row r="892" customFormat="1" customHeight="1" spans="13:13">
      <c r="M892" s="204"/>
    </row>
    <row r="893" customFormat="1" customHeight="1" spans="13:13">
      <c r="M893" s="204"/>
    </row>
    <row r="894" customFormat="1" customHeight="1" spans="13:13">
      <c r="M894" s="204"/>
    </row>
    <row r="895" customFormat="1" customHeight="1" spans="13:13">
      <c r="M895" s="204"/>
    </row>
    <row r="896" customFormat="1" customHeight="1" spans="13:13">
      <c r="M896" s="204"/>
    </row>
    <row r="897" customFormat="1" customHeight="1" spans="13:13">
      <c r="M897" s="204"/>
    </row>
    <row r="898" customFormat="1" customHeight="1" spans="13:13">
      <c r="M898" s="204"/>
    </row>
    <row r="899" customFormat="1" customHeight="1" spans="13:13">
      <c r="M899" s="204"/>
    </row>
    <row r="900" customFormat="1" customHeight="1" spans="13:13">
      <c r="M900" s="204"/>
    </row>
    <row r="901" customFormat="1" customHeight="1" spans="13:13">
      <c r="M901" s="204"/>
    </row>
    <row r="902" customFormat="1" customHeight="1" spans="13:13">
      <c r="M902" s="204"/>
    </row>
    <row r="903" customFormat="1" customHeight="1" spans="13:13">
      <c r="M903" s="204"/>
    </row>
    <row r="904" customFormat="1" customHeight="1" spans="13:13">
      <c r="M904" s="204"/>
    </row>
    <row r="905" customFormat="1" customHeight="1" spans="13:13">
      <c r="M905" s="204"/>
    </row>
    <row r="906" customFormat="1" customHeight="1" spans="13:13">
      <c r="M906" s="204"/>
    </row>
    <row r="907" customFormat="1" customHeight="1" spans="13:13">
      <c r="M907" s="204"/>
    </row>
    <row r="908" customFormat="1" customHeight="1" spans="13:13">
      <c r="M908" s="204"/>
    </row>
    <row r="909" customFormat="1" customHeight="1" spans="13:13">
      <c r="M909" s="204"/>
    </row>
    <row r="910" customFormat="1" customHeight="1" spans="13:13">
      <c r="M910" s="204"/>
    </row>
    <row r="911" customFormat="1" customHeight="1" spans="13:13">
      <c r="M911" s="204"/>
    </row>
    <row r="912" customFormat="1" customHeight="1" spans="13:13">
      <c r="M912" s="204"/>
    </row>
    <row r="913" customFormat="1" customHeight="1" spans="13:13">
      <c r="M913" s="204"/>
    </row>
    <row r="914" customFormat="1" customHeight="1" spans="13:13">
      <c r="M914" s="204"/>
    </row>
    <row r="915" customFormat="1" customHeight="1" spans="13:13">
      <c r="M915" s="204"/>
    </row>
    <row r="916" customFormat="1" customHeight="1" spans="13:13">
      <c r="M916" s="204"/>
    </row>
    <row r="917" customFormat="1" customHeight="1" spans="13:13">
      <c r="M917" s="204"/>
    </row>
    <row r="918" customFormat="1" customHeight="1" spans="13:13">
      <c r="M918" s="204"/>
    </row>
    <row r="919" customFormat="1" customHeight="1" spans="13:13">
      <c r="M919" s="204"/>
    </row>
    <row r="920" customFormat="1" customHeight="1" spans="13:13">
      <c r="M920" s="204"/>
    </row>
    <row r="921" customFormat="1" customHeight="1" spans="13:13">
      <c r="M921" s="204"/>
    </row>
    <row r="922" customFormat="1" customHeight="1" spans="13:13">
      <c r="M922" s="204"/>
    </row>
    <row r="923" customFormat="1" customHeight="1" spans="13:13">
      <c r="M923" s="204"/>
    </row>
    <row r="924" customFormat="1" customHeight="1" spans="13:13">
      <c r="M924" s="204"/>
    </row>
    <row r="925" customFormat="1" customHeight="1" spans="13:13">
      <c r="M925" s="204"/>
    </row>
    <row r="926" customFormat="1" customHeight="1" spans="13:13">
      <c r="M926" s="204"/>
    </row>
    <row r="927" customFormat="1" customHeight="1" spans="13:13">
      <c r="M927" s="204"/>
    </row>
    <row r="928" customFormat="1" customHeight="1" spans="13:13">
      <c r="M928" s="204"/>
    </row>
    <row r="929" customFormat="1" customHeight="1" spans="13:13">
      <c r="M929" s="204"/>
    </row>
    <row r="930" customFormat="1" customHeight="1" spans="13:13">
      <c r="M930" s="204"/>
    </row>
    <row r="931" customFormat="1" customHeight="1" spans="13:13">
      <c r="M931" s="204"/>
    </row>
    <row r="932" customFormat="1" customHeight="1" spans="13:13">
      <c r="M932" s="204"/>
    </row>
    <row r="933" customFormat="1" customHeight="1" spans="13:13">
      <c r="M933" s="204"/>
    </row>
    <row r="934" customFormat="1" customHeight="1" spans="13:13">
      <c r="M934" s="204"/>
    </row>
    <row r="935" customFormat="1" customHeight="1" spans="13:13">
      <c r="M935" s="204"/>
    </row>
    <row r="936" customFormat="1" customHeight="1" spans="13:13">
      <c r="M936" s="204"/>
    </row>
    <row r="937" customFormat="1" customHeight="1" spans="13:13">
      <c r="M937" s="204"/>
    </row>
    <row r="938" customFormat="1" customHeight="1" spans="13:13">
      <c r="M938" s="204"/>
    </row>
    <row r="939" customFormat="1" customHeight="1" spans="13:13">
      <c r="M939" s="204"/>
    </row>
    <row r="940" customFormat="1" customHeight="1" spans="13:13">
      <c r="M940" s="204"/>
    </row>
    <row r="941" customFormat="1" customHeight="1" spans="13:13">
      <c r="M941" s="204"/>
    </row>
    <row r="942" customFormat="1" customHeight="1" spans="13:13">
      <c r="M942" s="204"/>
    </row>
    <row r="943" customFormat="1" customHeight="1" spans="13:13">
      <c r="M943" s="204"/>
    </row>
    <row r="944" customFormat="1" customHeight="1" spans="13:13">
      <c r="M944" s="204"/>
    </row>
    <row r="945" customFormat="1" customHeight="1" spans="13:13">
      <c r="M945" s="204"/>
    </row>
    <row r="946" customFormat="1" customHeight="1" spans="13:13">
      <c r="M946" s="204"/>
    </row>
    <row r="947" customFormat="1" customHeight="1" spans="13:13">
      <c r="M947" s="204"/>
    </row>
    <row r="948" customFormat="1" customHeight="1" spans="13:13">
      <c r="M948" s="204"/>
    </row>
    <row r="949" customFormat="1" customHeight="1" spans="13:13">
      <c r="M949" s="204"/>
    </row>
    <row r="950" customFormat="1" customHeight="1" spans="13:13">
      <c r="M950" s="204"/>
    </row>
    <row r="951" customFormat="1" customHeight="1" spans="13:13">
      <c r="M951" s="204"/>
    </row>
    <row r="952" customFormat="1" customHeight="1" spans="13:13">
      <c r="M952" s="204"/>
    </row>
    <row r="953" customFormat="1" customHeight="1" spans="13:13">
      <c r="M953" s="204"/>
    </row>
    <row r="954" customFormat="1" customHeight="1" spans="13:13">
      <c r="M954" s="204"/>
    </row>
    <row r="955" customFormat="1" customHeight="1" spans="13:13">
      <c r="M955" s="204"/>
    </row>
    <row r="956" customFormat="1" customHeight="1" spans="13:13">
      <c r="M956" s="204"/>
    </row>
    <row r="957" customFormat="1" customHeight="1" spans="13:13">
      <c r="M957" s="204"/>
    </row>
    <row r="958" customFormat="1" customHeight="1" spans="13:13">
      <c r="M958" s="204"/>
    </row>
    <row r="959" customFormat="1" customHeight="1" spans="13:13">
      <c r="M959" s="204"/>
    </row>
    <row r="960" customFormat="1" customHeight="1" spans="13:13">
      <c r="M960" s="204"/>
    </row>
    <row r="961" customFormat="1" customHeight="1" spans="13:13">
      <c r="M961" s="204"/>
    </row>
    <row r="962" customFormat="1" customHeight="1" spans="13:13">
      <c r="M962" s="204"/>
    </row>
    <row r="963" customFormat="1" customHeight="1" spans="13:13">
      <c r="M963" s="204"/>
    </row>
    <row r="964" customFormat="1" customHeight="1" spans="13:13">
      <c r="M964" s="204"/>
    </row>
    <row r="965" customFormat="1" customHeight="1" spans="13:13">
      <c r="M965" s="204"/>
    </row>
    <row r="966" customFormat="1" customHeight="1" spans="13:13">
      <c r="M966" s="204"/>
    </row>
    <row r="967" customFormat="1" customHeight="1" spans="13:13">
      <c r="M967" s="204"/>
    </row>
    <row r="968" customFormat="1" customHeight="1" spans="13:13">
      <c r="M968" s="204"/>
    </row>
    <row r="969" customFormat="1" customHeight="1" spans="13:13">
      <c r="M969" s="204"/>
    </row>
    <row r="970" customFormat="1" customHeight="1" spans="13:13">
      <c r="M970" s="204"/>
    </row>
    <row r="971" customFormat="1" customHeight="1" spans="13:13">
      <c r="M971" s="204"/>
    </row>
    <row r="972" customFormat="1" customHeight="1" spans="13:13">
      <c r="M972" s="204"/>
    </row>
    <row r="973" customFormat="1" customHeight="1" spans="13:13">
      <c r="M973" s="204"/>
    </row>
    <row r="974" customFormat="1" customHeight="1" spans="13:13">
      <c r="M974" s="204"/>
    </row>
    <row r="975" customFormat="1" customHeight="1" spans="13:13">
      <c r="M975" s="204"/>
    </row>
    <row r="976" customFormat="1" customHeight="1" spans="13:13">
      <c r="M976" s="204"/>
    </row>
    <row r="977" customFormat="1" customHeight="1" spans="13:13">
      <c r="M977" s="204"/>
    </row>
    <row r="978" customFormat="1" customHeight="1" spans="13:13">
      <c r="M978" s="204"/>
    </row>
    <row r="979" customFormat="1" customHeight="1" spans="13:13">
      <c r="M979" s="204"/>
    </row>
    <row r="980" customFormat="1" customHeight="1" spans="13:13">
      <c r="M980" s="204"/>
    </row>
    <row r="981" customFormat="1" customHeight="1" spans="13:13">
      <c r="M981" s="204"/>
    </row>
    <row r="982" customFormat="1" customHeight="1" spans="13:13">
      <c r="M982" s="204"/>
    </row>
    <row r="983" customFormat="1" customHeight="1" spans="13:13">
      <c r="M983" s="204"/>
    </row>
    <row r="984" customFormat="1" customHeight="1" spans="13:13">
      <c r="M984" s="204"/>
    </row>
    <row r="985" customFormat="1" customHeight="1" spans="13:13">
      <c r="M985" s="204"/>
    </row>
    <row r="986" customFormat="1" customHeight="1" spans="13:13">
      <c r="M986" s="204"/>
    </row>
    <row r="987" customFormat="1" customHeight="1" spans="13:13">
      <c r="M987" s="204"/>
    </row>
    <row r="988" customFormat="1" customHeight="1" spans="13:13">
      <c r="M988" s="204"/>
    </row>
    <row r="989" customFormat="1" customHeight="1" spans="13:13">
      <c r="M989" s="204"/>
    </row>
    <row r="990" customFormat="1" customHeight="1" spans="13:13">
      <c r="M990" s="204"/>
    </row>
    <row r="991" customFormat="1" customHeight="1" spans="13:13">
      <c r="M991" s="204"/>
    </row>
    <row r="992" customFormat="1" customHeight="1" spans="13:13">
      <c r="M992" s="204"/>
    </row>
    <row r="993" customFormat="1" customHeight="1" spans="13:13">
      <c r="M993" s="204"/>
    </row>
    <row r="994" customFormat="1" customHeight="1" spans="13:13">
      <c r="M994" s="204"/>
    </row>
    <row r="995" customFormat="1" customHeight="1" spans="13:13">
      <c r="M995" s="204"/>
    </row>
    <row r="996" customFormat="1" customHeight="1" spans="13:13">
      <c r="M996" s="204"/>
    </row>
    <row r="997" customFormat="1" customHeight="1" spans="13:13">
      <c r="M997" s="204"/>
    </row>
    <row r="998" customFormat="1" customHeight="1" spans="13:13">
      <c r="M998" s="204"/>
    </row>
    <row r="999" customFormat="1" customHeight="1" spans="13:13">
      <c r="M999" s="204"/>
    </row>
    <row r="1000" customFormat="1" customHeight="1" spans="13:13">
      <c r="M1000" s="204"/>
    </row>
    <row r="1001" customFormat="1" customHeight="1" spans="13:13">
      <c r="M1001" s="204"/>
    </row>
    <row r="1002" customFormat="1" customHeight="1" spans="13:13">
      <c r="M1002" s="204"/>
    </row>
    <row r="1003" customFormat="1" customHeight="1" spans="13:13">
      <c r="M1003" s="204"/>
    </row>
    <row r="1004" customFormat="1" customHeight="1" spans="13:13">
      <c r="M1004" s="204"/>
    </row>
    <row r="1005" customFormat="1" customHeight="1" spans="13:13">
      <c r="M1005" s="204"/>
    </row>
    <row r="1006" customFormat="1" customHeight="1" spans="13:13">
      <c r="M1006" s="204"/>
    </row>
    <row r="1007" customFormat="1" customHeight="1" spans="13:13">
      <c r="M1007" s="204"/>
    </row>
    <row r="1008" customFormat="1" customHeight="1" spans="13:13">
      <c r="M1008" s="204"/>
    </row>
    <row r="1009" customFormat="1" customHeight="1" spans="13:13">
      <c r="M1009" s="204"/>
    </row>
    <row r="1010" customFormat="1" customHeight="1" spans="13:13">
      <c r="M1010" s="204"/>
    </row>
    <row r="1011" customFormat="1" customHeight="1" spans="13:13">
      <c r="M1011" s="204"/>
    </row>
    <row r="1012" customFormat="1" customHeight="1" spans="13:13">
      <c r="M1012" s="204"/>
    </row>
    <row r="1013" customFormat="1" customHeight="1" spans="13:13">
      <c r="M1013" s="204"/>
    </row>
    <row r="1014" customFormat="1" customHeight="1" spans="13:13">
      <c r="M1014" s="204"/>
    </row>
    <row r="1015" customFormat="1" customHeight="1" spans="13:13">
      <c r="M1015" s="204"/>
    </row>
    <row r="1016" customFormat="1" customHeight="1" spans="13:13">
      <c r="M1016" s="204"/>
    </row>
    <row r="1017" customFormat="1" customHeight="1" spans="13:13">
      <c r="M1017" s="204"/>
    </row>
    <row r="1018" customFormat="1" customHeight="1" spans="13:13">
      <c r="M1018" s="204"/>
    </row>
    <row r="1019" customFormat="1" customHeight="1" spans="13:13">
      <c r="M1019" s="204"/>
    </row>
    <row r="1020" customFormat="1" customHeight="1" spans="13:13">
      <c r="M1020" s="204"/>
    </row>
    <row r="1021" customFormat="1" customHeight="1" spans="13:13">
      <c r="M1021" s="204"/>
    </row>
    <row r="1022" customFormat="1" customHeight="1" spans="13:13">
      <c r="M1022" s="204"/>
    </row>
    <row r="1023" customFormat="1" customHeight="1" spans="13:13">
      <c r="M1023" s="204"/>
    </row>
    <row r="1024" customFormat="1" customHeight="1" spans="13:13">
      <c r="M1024" s="204"/>
    </row>
    <row r="1025" customFormat="1" customHeight="1" spans="13:13">
      <c r="M1025" s="204"/>
    </row>
    <row r="1026" customFormat="1" customHeight="1" spans="13:13">
      <c r="M1026" s="204"/>
    </row>
    <row r="1027" customFormat="1" customHeight="1" spans="13:13">
      <c r="M1027" s="204"/>
    </row>
    <row r="1028" customFormat="1" customHeight="1" spans="13:13">
      <c r="M1028" s="204"/>
    </row>
    <row r="1029" customFormat="1" customHeight="1" spans="13:13">
      <c r="M1029" s="204"/>
    </row>
    <row r="1030" customFormat="1" customHeight="1" spans="13:13">
      <c r="M1030" s="204"/>
    </row>
    <row r="1031" customFormat="1" customHeight="1" spans="13:13">
      <c r="M1031" s="204"/>
    </row>
    <row r="1032" customFormat="1" customHeight="1" spans="13:13">
      <c r="M1032" s="204"/>
    </row>
    <row r="1033" customFormat="1" customHeight="1" spans="13:13">
      <c r="M1033" s="204"/>
    </row>
    <row r="1034" customFormat="1" customHeight="1" spans="13:13">
      <c r="M1034" s="204"/>
    </row>
    <row r="1035" customFormat="1" customHeight="1" spans="13:13">
      <c r="M1035" s="204"/>
    </row>
    <row r="1036" customFormat="1" customHeight="1" spans="13:13">
      <c r="M1036" s="204"/>
    </row>
    <row r="1037" customFormat="1" customHeight="1" spans="13:13">
      <c r="M1037" s="204"/>
    </row>
    <row r="1038" customFormat="1" customHeight="1" spans="13:13">
      <c r="M1038" s="204"/>
    </row>
    <row r="1039" customFormat="1" customHeight="1" spans="13:13">
      <c r="M1039" s="204"/>
    </row>
    <row r="1040" customFormat="1" customHeight="1" spans="13:13">
      <c r="M1040" s="204"/>
    </row>
    <row r="1041" customFormat="1" customHeight="1" spans="13:13">
      <c r="M1041" s="204"/>
    </row>
    <row r="1042" customFormat="1" customHeight="1" spans="13:13">
      <c r="M1042" s="204"/>
    </row>
    <row r="1043" customFormat="1" customHeight="1" spans="13:13">
      <c r="M1043" s="204"/>
    </row>
    <row r="1044" customFormat="1" customHeight="1" spans="13:13">
      <c r="M1044" s="204"/>
    </row>
    <row r="1045" customFormat="1" customHeight="1" spans="13:13">
      <c r="M1045" s="204"/>
    </row>
    <row r="1046" customFormat="1" customHeight="1" spans="13:13">
      <c r="M1046" s="204"/>
    </row>
    <row r="1047" customFormat="1" customHeight="1" spans="13:13">
      <c r="M1047" s="204"/>
    </row>
    <row r="1048" customFormat="1" customHeight="1" spans="13:13">
      <c r="M1048" s="204"/>
    </row>
    <row r="1049" customFormat="1" customHeight="1" spans="13:13">
      <c r="M1049" s="204"/>
    </row>
    <row r="1050" customFormat="1" customHeight="1" spans="13:13">
      <c r="M1050" s="204"/>
    </row>
    <row r="1051" customFormat="1" customHeight="1" spans="13:13">
      <c r="M1051" s="204"/>
    </row>
    <row r="1052" customFormat="1" customHeight="1" spans="13:13">
      <c r="M1052" s="204"/>
    </row>
    <row r="1053" customFormat="1" customHeight="1" spans="13:13">
      <c r="M1053" s="204"/>
    </row>
    <row r="1054" customFormat="1" customHeight="1" spans="13:13">
      <c r="M1054" s="204"/>
    </row>
    <row r="1055" customFormat="1" customHeight="1" spans="13:13">
      <c r="M1055" s="204"/>
    </row>
    <row r="1056" customFormat="1" customHeight="1" spans="13:13">
      <c r="M1056" s="204"/>
    </row>
    <row r="1057" customFormat="1" customHeight="1" spans="13:13">
      <c r="M1057" s="204"/>
    </row>
    <row r="1058" customFormat="1" customHeight="1" spans="13:13">
      <c r="M1058" s="204"/>
    </row>
    <row r="1059" customFormat="1" customHeight="1" spans="13:13">
      <c r="M1059" s="204"/>
    </row>
    <row r="1060" customFormat="1" customHeight="1" spans="13:13">
      <c r="M1060" s="204"/>
    </row>
    <row r="1061" customFormat="1" customHeight="1" spans="13:13">
      <c r="M1061" s="204"/>
    </row>
    <row r="1062" customFormat="1" customHeight="1" spans="13:13">
      <c r="M1062" s="204"/>
    </row>
    <row r="1063" customFormat="1" customHeight="1" spans="13:13">
      <c r="M1063" s="204"/>
    </row>
    <row r="1064" customFormat="1" customHeight="1" spans="13:13">
      <c r="M1064" s="204"/>
    </row>
    <row r="1065" customFormat="1" customHeight="1" spans="13:13">
      <c r="M1065" s="204"/>
    </row>
    <row r="1066" customFormat="1" customHeight="1" spans="13:13">
      <c r="M1066" s="204"/>
    </row>
    <row r="1067" customFormat="1" customHeight="1" spans="13:13">
      <c r="M1067" s="204"/>
    </row>
    <row r="1068" customFormat="1" customHeight="1" spans="13:13">
      <c r="M1068" s="204"/>
    </row>
    <row r="1069" customFormat="1" customHeight="1" spans="13:13">
      <c r="M1069" s="204"/>
    </row>
    <row r="1070" customFormat="1" customHeight="1" spans="13:13">
      <c r="M1070" s="204"/>
    </row>
    <row r="1071" customFormat="1" customHeight="1" spans="13:13">
      <c r="M1071" s="204"/>
    </row>
    <row r="1072" customFormat="1" customHeight="1" spans="13:13">
      <c r="M1072" s="204"/>
    </row>
    <row r="1073" customFormat="1" customHeight="1" spans="13:13">
      <c r="M1073" s="204"/>
    </row>
    <row r="1074" customFormat="1" customHeight="1" spans="13:13">
      <c r="M1074" s="204"/>
    </row>
    <row r="1075" customFormat="1" customHeight="1" spans="13:13">
      <c r="M1075" s="204"/>
    </row>
    <row r="1076" customFormat="1" customHeight="1" spans="13:13">
      <c r="M1076" s="204"/>
    </row>
    <row r="1077" customFormat="1" customHeight="1" spans="13:13">
      <c r="M1077" s="204"/>
    </row>
    <row r="1078" customFormat="1" customHeight="1" spans="13:13">
      <c r="M1078" s="204"/>
    </row>
    <row r="1079" customFormat="1" customHeight="1" spans="13:13">
      <c r="M1079" s="204"/>
    </row>
    <row r="1080" customFormat="1" customHeight="1" spans="13:13">
      <c r="M1080" s="204"/>
    </row>
    <row r="1081" customFormat="1" customHeight="1" spans="13:13">
      <c r="M1081" s="204"/>
    </row>
    <row r="1082" customFormat="1" customHeight="1" spans="13:13">
      <c r="M1082" s="204"/>
    </row>
    <row r="1083" customFormat="1" customHeight="1" spans="13:13">
      <c r="M1083" s="204"/>
    </row>
    <row r="1084" customFormat="1" customHeight="1" spans="13:13">
      <c r="M1084" s="204"/>
    </row>
    <row r="1085" customFormat="1" customHeight="1" spans="13:13">
      <c r="M1085" s="204"/>
    </row>
    <row r="1086" customFormat="1" customHeight="1" spans="13:13">
      <c r="M1086" s="204"/>
    </row>
    <row r="1087" customFormat="1" customHeight="1" spans="13:13">
      <c r="M1087" s="204"/>
    </row>
    <row r="1088" customFormat="1" customHeight="1" spans="13:13">
      <c r="M1088" s="204"/>
    </row>
    <row r="1089" customFormat="1" customHeight="1" spans="13:13">
      <c r="M1089" s="204"/>
    </row>
    <row r="1090" customFormat="1" customHeight="1" spans="13:13">
      <c r="M1090" s="204"/>
    </row>
    <row r="1091" customFormat="1" customHeight="1" spans="13:13">
      <c r="M1091" s="204"/>
    </row>
    <row r="1092" customFormat="1" customHeight="1" spans="13:13">
      <c r="M1092" s="204"/>
    </row>
    <row r="1093" customFormat="1" customHeight="1" spans="13:13">
      <c r="M1093" s="204"/>
    </row>
    <row r="1094" customFormat="1" customHeight="1" spans="13:13">
      <c r="M1094" s="204"/>
    </row>
    <row r="1095" customFormat="1" customHeight="1" spans="13:13">
      <c r="M1095" s="204"/>
    </row>
    <row r="1096" customFormat="1" customHeight="1" spans="13:13">
      <c r="M1096" s="204"/>
    </row>
    <row r="1097" customFormat="1" customHeight="1" spans="13:13">
      <c r="M1097" s="204"/>
    </row>
    <row r="1098" customFormat="1" customHeight="1" spans="13:13">
      <c r="M1098" s="204"/>
    </row>
    <row r="1099" customFormat="1" customHeight="1" spans="13:13">
      <c r="M1099" s="204"/>
    </row>
    <row r="1100" customFormat="1" customHeight="1" spans="13:13">
      <c r="M1100" s="204"/>
    </row>
    <row r="1101" customFormat="1" customHeight="1" spans="13:13">
      <c r="M1101" s="204"/>
    </row>
    <row r="1102" customFormat="1" customHeight="1" spans="13:13">
      <c r="M1102" s="204"/>
    </row>
    <row r="1103" customFormat="1" customHeight="1" spans="13:13">
      <c r="M1103" s="204"/>
    </row>
    <row r="1104" customFormat="1" customHeight="1" spans="13:13">
      <c r="M1104" s="204"/>
    </row>
    <row r="1105" customFormat="1" customHeight="1" spans="13:13">
      <c r="M1105" s="204"/>
    </row>
    <row r="1106" customFormat="1" customHeight="1" spans="13:13">
      <c r="M1106" s="204"/>
    </row>
    <row r="1107" customFormat="1" customHeight="1" spans="13:13">
      <c r="M1107" s="204"/>
    </row>
    <row r="1108" customFormat="1" customHeight="1" spans="13:13">
      <c r="M1108" s="204"/>
    </row>
    <row r="1109" customFormat="1" customHeight="1" spans="13:13">
      <c r="M1109" s="204"/>
    </row>
    <row r="1110" customFormat="1" customHeight="1" spans="13:13">
      <c r="M1110" s="204"/>
    </row>
    <row r="1111" customFormat="1" customHeight="1" spans="13:13">
      <c r="M1111" s="204"/>
    </row>
    <row r="1112" customFormat="1" customHeight="1" spans="13:13">
      <c r="M1112" s="204"/>
    </row>
    <row r="1113" customFormat="1" customHeight="1" spans="13:13">
      <c r="M1113" s="204"/>
    </row>
    <row r="1114" customFormat="1" customHeight="1" spans="13:13">
      <c r="M1114" s="204"/>
    </row>
    <row r="1115" customFormat="1" customHeight="1" spans="13:13">
      <c r="M1115" s="204"/>
    </row>
    <row r="1116" customFormat="1" customHeight="1" spans="13:13">
      <c r="M1116" s="204"/>
    </row>
    <row r="1117" customFormat="1" customHeight="1" spans="13:13">
      <c r="M1117" s="204"/>
    </row>
    <row r="1118" customFormat="1" customHeight="1" spans="13:13">
      <c r="M1118" s="204"/>
    </row>
    <row r="1119" customFormat="1" customHeight="1" spans="13:13">
      <c r="M1119" s="204"/>
    </row>
    <row r="1120" customFormat="1" customHeight="1" spans="13:13">
      <c r="M1120" s="204"/>
    </row>
    <row r="1121" customFormat="1" customHeight="1" spans="13:13">
      <c r="M1121" s="204"/>
    </row>
    <row r="1122" customFormat="1" customHeight="1" spans="13:13">
      <c r="M1122" s="204"/>
    </row>
    <row r="1123" customFormat="1" customHeight="1" spans="13:13">
      <c r="M1123" s="204"/>
    </row>
    <row r="1124" customFormat="1" customHeight="1" spans="13:13">
      <c r="M1124" s="204"/>
    </row>
    <row r="1125" customFormat="1" customHeight="1" spans="13:13">
      <c r="M1125" s="204"/>
    </row>
    <row r="1126" customFormat="1" customHeight="1" spans="13:13">
      <c r="M1126" s="204"/>
    </row>
    <row r="1127" customFormat="1" customHeight="1" spans="13:13">
      <c r="M1127" s="204"/>
    </row>
    <row r="1128" customFormat="1" customHeight="1" spans="13:13">
      <c r="M1128" s="204"/>
    </row>
    <row r="1129" customFormat="1" customHeight="1" spans="13:13">
      <c r="M1129" s="204"/>
    </row>
    <row r="1130" customFormat="1" customHeight="1" spans="13:13">
      <c r="M1130" s="204"/>
    </row>
    <row r="1131" customFormat="1" customHeight="1" spans="13:13">
      <c r="M1131" s="204"/>
    </row>
    <row r="1132" customFormat="1" customHeight="1" spans="13:13">
      <c r="M1132" s="204"/>
    </row>
    <row r="1133" customFormat="1" customHeight="1" spans="13:13">
      <c r="M1133" s="204"/>
    </row>
    <row r="1134" customFormat="1" customHeight="1" spans="13:13">
      <c r="M1134" s="204"/>
    </row>
    <row r="1135" customFormat="1" customHeight="1" spans="13:13">
      <c r="M1135" s="204"/>
    </row>
    <row r="1136" customFormat="1" customHeight="1" spans="13:13">
      <c r="M1136" s="204"/>
    </row>
    <row r="1137" customFormat="1" customHeight="1" spans="13:13">
      <c r="M1137" s="204"/>
    </row>
    <row r="1138" customFormat="1" customHeight="1" spans="13:13">
      <c r="M1138" s="204"/>
    </row>
    <row r="1139" customFormat="1" customHeight="1" spans="13:13">
      <c r="M1139" s="204"/>
    </row>
    <row r="1140" customFormat="1" customHeight="1" spans="13:13">
      <c r="M1140" s="204"/>
    </row>
    <row r="1141" customFormat="1" customHeight="1" spans="13:13">
      <c r="M1141" s="204"/>
    </row>
    <row r="1142" customFormat="1" customHeight="1" spans="13:13">
      <c r="M1142" s="204"/>
    </row>
    <row r="1143" customFormat="1" customHeight="1" spans="13:13">
      <c r="M1143" s="204"/>
    </row>
    <row r="1144" customFormat="1" customHeight="1" spans="13:13">
      <c r="M1144" s="204"/>
    </row>
    <row r="1145" customFormat="1" customHeight="1" spans="13:13">
      <c r="M1145" s="204"/>
    </row>
    <row r="1146" customFormat="1" customHeight="1" spans="13:13">
      <c r="M1146" s="204"/>
    </row>
    <row r="1147" customFormat="1" customHeight="1" spans="13:13">
      <c r="M1147" s="204"/>
    </row>
    <row r="1148" customFormat="1" customHeight="1" spans="13:13">
      <c r="M1148" s="204"/>
    </row>
    <row r="1149" customFormat="1" customHeight="1" spans="13:13">
      <c r="M1149" s="204"/>
    </row>
    <row r="1150" customFormat="1" customHeight="1" spans="13:13">
      <c r="M1150" s="204"/>
    </row>
    <row r="1151" customFormat="1" customHeight="1" spans="13:13">
      <c r="M1151" s="204"/>
    </row>
    <row r="1152" customFormat="1" customHeight="1" spans="13:13">
      <c r="M1152" s="204"/>
    </row>
    <row r="1153" customFormat="1" customHeight="1" spans="13:13">
      <c r="M1153" s="204"/>
    </row>
    <row r="1154" customFormat="1" customHeight="1" spans="13:13">
      <c r="M1154" s="204"/>
    </row>
    <row r="1155" customFormat="1" customHeight="1" spans="13:13">
      <c r="M1155" s="204"/>
    </row>
    <row r="1156" customFormat="1" customHeight="1" spans="13:13">
      <c r="M1156" s="204"/>
    </row>
    <row r="1157" customFormat="1" customHeight="1" spans="13:13">
      <c r="M1157" s="204"/>
    </row>
    <row r="1158" customFormat="1" customHeight="1" spans="13:13">
      <c r="M1158" s="204"/>
    </row>
    <row r="1159" customFormat="1" customHeight="1" spans="13:13">
      <c r="M1159" s="204"/>
    </row>
    <row r="1160" customFormat="1" customHeight="1" spans="13:13">
      <c r="M1160" s="204"/>
    </row>
    <row r="1161" customFormat="1" customHeight="1" spans="13:13">
      <c r="M1161" s="204"/>
    </row>
    <row r="1162" customFormat="1" customHeight="1" spans="13:13">
      <c r="M1162" s="204"/>
    </row>
    <row r="1163" customFormat="1" customHeight="1" spans="13:13">
      <c r="M1163" s="204"/>
    </row>
    <row r="1164" customFormat="1" customHeight="1" spans="13:13">
      <c r="M1164" s="204"/>
    </row>
    <row r="1165" customFormat="1" customHeight="1" spans="13:13">
      <c r="M1165" s="204"/>
    </row>
    <row r="1166" customFormat="1" customHeight="1" spans="13:13">
      <c r="M1166" s="204"/>
    </row>
    <row r="1167" customFormat="1" customHeight="1" spans="13:13">
      <c r="M1167" s="204"/>
    </row>
    <row r="1168" customFormat="1" customHeight="1" spans="13:13">
      <c r="M1168" s="204"/>
    </row>
    <row r="1169" customFormat="1" customHeight="1" spans="13:13">
      <c r="M1169" s="204"/>
    </row>
    <row r="1170" customFormat="1" customHeight="1" spans="13:13">
      <c r="M1170" s="204"/>
    </row>
    <row r="1171" customFormat="1" customHeight="1" spans="13:13">
      <c r="M1171" s="204"/>
    </row>
    <row r="1172" customFormat="1" customHeight="1" spans="13:13">
      <c r="M1172" s="204"/>
    </row>
    <row r="1173" customFormat="1" customHeight="1" spans="13:13">
      <c r="M1173" s="204"/>
    </row>
    <row r="1174" customFormat="1" customHeight="1" spans="13:13">
      <c r="M1174" s="204"/>
    </row>
    <row r="1175" customFormat="1" customHeight="1" spans="13:13">
      <c r="M1175" s="204"/>
    </row>
    <row r="1176" customFormat="1" customHeight="1" spans="13:13">
      <c r="M1176" s="204"/>
    </row>
    <row r="1177" customFormat="1" customHeight="1" spans="13:13">
      <c r="M1177" s="204"/>
    </row>
    <row r="1178" customFormat="1" customHeight="1" spans="13:13">
      <c r="M1178" s="204"/>
    </row>
    <row r="1179" customFormat="1" customHeight="1" spans="13:13">
      <c r="M1179" s="204"/>
    </row>
    <row r="1180" customFormat="1" customHeight="1" spans="13:13">
      <c r="M1180" s="204"/>
    </row>
    <row r="1181" customFormat="1" customHeight="1" spans="13:13">
      <c r="M1181" s="204"/>
    </row>
    <row r="1182" customFormat="1" customHeight="1" spans="13:13">
      <c r="M1182" s="204"/>
    </row>
    <row r="1183" customFormat="1" customHeight="1" spans="13:13">
      <c r="M1183" s="204"/>
    </row>
    <row r="1184" customFormat="1" customHeight="1" spans="13:13">
      <c r="M1184" s="204"/>
    </row>
    <row r="1185" customFormat="1" customHeight="1" spans="13:13">
      <c r="M1185" s="204"/>
    </row>
    <row r="1186" customFormat="1" customHeight="1" spans="13:13">
      <c r="M1186" s="204"/>
    </row>
    <row r="1187" customFormat="1" customHeight="1" spans="13:13">
      <c r="M1187" s="204"/>
    </row>
    <row r="1188" customFormat="1" customHeight="1" spans="13:13">
      <c r="M1188" s="204"/>
    </row>
    <row r="1189" customFormat="1" customHeight="1" spans="13:13">
      <c r="M1189" s="204"/>
    </row>
    <row r="1190" customFormat="1" customHeight="1" spans="13:13">
      <c r="M1190" s="204"/>
    </row>
    <row r="1191" customFormat="1" customHeight="1" spans="13:13">
      <c r="M1191" s="204"/>
    </row>
    <row r="1192" customFormat="1" customHeight="1" spans="13:13">
      <c r="M1192" s="204"/>
    </row>
    <row r="1193" customFormat="1" customHeight="1" spans="13:13">
      <c r="M1193" s="204"/>
    </row>
    <row r="1194" customFormat="1" customHeight="1" spans="13:13">
      <c r="M1194" s="204"/>
    </row>
    <row r="1195" customFormat="1" customHeight="1" spans="13:13">
      <c r="M1195" s="204"/>
    </row>
    <row r="1196" customFormat="1" customHeight="1" spans="13:13">
      <c r="M1196" s="204"/>
    </row>
    <row r="1197" customFormat="1" customHeight="1" spans="13:13">
      <c r="M1197" s="204"/>
    </row>
    <row r="1198" customFormat="1" customHeight="1" spans="13:13">
      <c r="M1198" s="204"/>
    </row>
    <row r="1199" customFormat="1" customHeight="1" spans="13:13">
      <c r="M1199" s="204"/>
    </row>
    <row r="1200" customFormat="1" customHeight="1" spans="13:13">
      <c r="M1200" s="204"/>
    </row>
    <row r="1201" customFormat="1" customHeight="1" spans="13:13">
      <c r="M1201" s="204"/>
    </row>
    <row r="1202" customFormat="1" customHeight="1" spans="13:13">
      <c r="M1202" s="204"/>
    </row>
    <row r="1203" customFormat="1" customHeight="1" spans="13:13">
      <c r="M1203" s="204"/>
    </row>
    <row r="1204" customFormat="1" customHeight="1" spans="13:13">
      <c r="M1204" s="204"/>
    </row>
    <row r="1205" customFormat="1" customHeight="1" spans="13:13">
      <c r="M1205" s="204"/>
    </row>
    <row r="1206" customFormat="1" customHeight="1" spans="13:13">
      <c r="M1206" s="204"/>
    </row>
    <row r="1207" customFormat="1" customHeight="1" spans="13:13">
      <c r="M1207" s="204"/>
    </row>
    <row r="1208" customFormat="1" customHeight="1" spans="13:13">
      <c r="M1208" s="204"/>
    </row>
    <row r="1209" customFormat="1" customHeight="1" spans="13:13">
      <c r="M1209" s="204"/>
    </row>
    <row r="1210" customFormat="1" customHeight="1" spans="13:13">
      <c r="M1210" s="204"/>
    </row>
    <row r="1211" customFormat="1" customHeight="1" spans="13:13">
      <c r="M1211" s="204"/>
    </row>
    <row r="1212" customFormat="1" customHeight="1" spans="13:13">
      <c r="M1212" s="204"/>
    </row>
    <row r="1213" customFormat="1" customHeight="1" spans="13:13">
      <c r="M1213" s="204"/>
    </row>
    <row r="1214" customFormat="1" customHeight="1" spans="13:13">
      <c r="M1214" s="204"/>
    </row>
    <row r="1215" customFormat="1" customHeight="1" spans="13:13">
      <c r="M1215" s="204"/>
    </row>
    <row r="1216" customFormat="1" customHeight="1" spans="13:13">
      <c r="M1216" s="204"/>
    </row>
    <row r="1217" customFormat="1" customHeight="1" spans="13:13">
      <c r="M1217" s="204"/>
    </row>
    <row r="1218" customFormat="1" customHeight="1" spans="13:13">
      <c r="M1218" s="204"/>
    </row>
    <row r="1219" customFormat="1" customHeight="1" spans="13:13">
      <c r="M1219" s="204"/>
    </row>
    <row r="1220" customFormat="1" customHeight="1" spans="13:13">
      <c r="M1220" s="204"/>
    </row>
    <row r="1221" customFormat="1" customHeight="1" spans="13:13">
      <c r="M1221" s="204"/>
    </row>
    <row r="1222" customFormat="1" customHeight="1" spans="13:13">
      <c r="M1222" s="204"/>
    </row>
    <row r="1223" customFormat="1" customHeight="1" spans="13:13">
      <c r="M1223" s="204"/>
    </row>
    <row r="1224" customFormat="1" customHeight="1" spans="13:13">
      <c r="M1224" s="204"/>
    </row>
    <row r="1225" customFormat="1" customHeight="1" spans="13:13">
      <c r="M1225" s="204"/>
    </row>
    <row r="1226" customFormat="1" customHeight="1" spans="13:13">
      <c r="M1226" s="204"/>
    </row>
    <row r="1227" customFormat="1" customHeight="1" spans="13:13">
      <c r="M1227" s="204"/>
    </row>
    <row r="1228" customFormat="1" customHeight="1" spans="13:13">
      <c r="M1228" s="204"/>
    </row>
    <row r="1229" customFormat="1" customHeight="1" spans="13:13">
      <c r="M1229" s="204"/>
    </row>
    <row r="1230" customFormat="1" customHeight="1" spans="13:13">
      <c r="M1230" s="204"/>
    </row>
    <row r="1231" customFormat="1" customHeight="1" spans="13:13">
      <c r="M1231" s="204"/>
    </row>
    <row r="1232" customFormat="1" customHeight="1" spans="13:13">
      <c r="M1232" s="204"/>
    </row>
    <row r="1233" customFormat="1" customHeight="1" spans="13:13">
      <c r="M1233" s="204"/>
    </row>
    <row r="1234" customFormat="1" customHeight="1" spans="13:13">
      <c r="M1234" s="204"/>
    </row>
    <row r="1235" customFormat="1" customHeight="1" spans="13:13">
      <c r="M1235" s="204"/>
    </row>
    <row r="1236" customFormat="1" customHeight="1" spans="13:13">
      <c r="M1236" s="204"/>
    </row>
    <row r="1237" customFormat="1" customHeight="1" spans="13:13">
      <c r="M1237" s="204"/>
    </row>
    <row r="1238" customFormat="1" customHeight="1" spans="13:13">
      <c r="M1238" s="204"/>
    </row>
    <row r="1239" customFormat="1" customHeight="1" spans="13:13">
      <c r="M1239" s="204"/>
    </row>
    <row r="1240" customFormat="1" customHeight="1" spans="13:13">
      <c r="M1240" s="204"/>
    </row>
    <row r="1241" customFormat="1" customHeight="1" spans="13:13">
      <c r="M1241" s="204"/>
    </row>
    <row r="1242" customFormat="1" customHeight="1" spans="13:13">
      <c r="M1242" s="204"/>
    </row>
    <row r="1243" customFormat="1" customHeight="1" spans="13:13">
      <c r="M1243" s="204"/>
    </row>
    <row r="1244" customFormat="1" customHeight="1" spans="13:13">
      <c r="M1244" s="204"/>
    </row>
    <row r="1245" customFormat="1" customHeight="1" spans="13:13">
      <c r="M1245" s="204"/>
    </row>
    <row r="1246" customFormat="1" customHeight="1" spans="13:13">
      <c r="M1246" s="204"/>
    </row>
    <row r="1247" customFormat="1" customHeight="1" spans="13:13">
      <c r="M1247" s="204"/>
    </row>
    <row r="1248" customFormat="1" customHeight="1" spans="13:13">
      <c r="M1248" s="204"/>
    </row>
    <row r="1249" customFormat="1" customHeight="1" spans="13:13">
      <c r="M1249" s="204"/>
    </row>
    <row r="1250" customFormat="1" customHeight="1" spans="13:13">
      <c r="M1250" s="204"/>
    </row>
    <row r="1251" customFormat="1" customHeight="1" spans="13:13">
      <c r="M1251" s="204"/>
    </row>
    <row r="1252" customFormat="1" customHeight="1" spans="13:13">
      <c r="M1252" s="204"/>
    </row>
    <row r="1253" customFormat="1" customHeight="1" spans="13:13">
      <c r="M1253" s="204"/>
    </row>
    <row r="1254" customFormat="1" customHeight="1" spans="13:13">
      <c r="M1254" s="204"/>
    </row>
    <row r="1255" customFormat="1" customHeight="1" spans="13:13">
      <c r="M1255" s="204"/>
    </row>
    <row r="1256" customFormat="1" customHeight="1" spans="13:13">
      <c r="M1256" s="204"/>
    </row>
    <row r="1257" customFormat="1" customHeight="1" spans="13:13">
      <c r="M1257" s="204"/>
    </row>
    <row r="1258" customFormat="1" customHeight="1" spans="13:13">
      <c r="M1258" s="204"/>
    </row>
    <row r="1259" customFormat="1" customHeight="1" spans="13:13">
      <c r="M1259" s="204"/>
    </row>
    <row r="1260" customFormat="1" customHeight="1" spans="13:13">
      <c r="M1260" s="204"/>
    </row>
    <row r="1261" customFormat="1" customHeight="1" spans="13:13">
      <c r="M1261" s="204"/>
    </row>
    <row r="1262" customFormat="1" customHeight="1" spans="13:13">
      <c r="M1262" s="204"/>
    </row>
    <row r="1263" customFormat="1" customHeight="1" spans="13:13">
      <c r="M1263" s="204"/>
    </row>
    <row r="1264" customFormat="1" customHeight="1" spans="13:13">
      <c r="M1264" s="204"/>
    </row>
    <row r="1265" customFormat="1" customHeight="1" spans="13:13">
      <c r="M1265" s="204"/>
    </row>
    <row r="1266" customFormat="1" customHeight="1" spans="13:13">
      <c r="M1266" s="204"/>
    </row>
    <row r="1267" customFormat="1" customHeight="1" spans="13:13">
      <c r="M1267" s="204"/>
    </row>
    <row r="1268" customFormat="1" customHeight="1" spans="13:13">
      <c r="M1268" s="204"/>
    </row>
    <row r="1269" customFormat="1" customHeight="1" spans="13:13">
      <c r="M1269" s="204"/>
    </row>
    <row r="1270" customFormat="1" customHeight="1" spans="13:13">
      <c r="M1270" s="204"/>
    </row>
    <row r="1271" customFormat="1" customHeight="1" spans="13:13">
      <c r="M1271" s="204"/>
    </row>
    <row r="1272" customFormat="1" customHeight="1" spans="13:13">
      <c r="M1272" s="204"/>
    </row>
    <row r="1273" customFormat="1" customHeight="1" spans="13:13">
      <c r="M1273" s="204"/>
    </row>
    <row r="1274" customFormat="1" customHeight="1" spans="13:13">
      <c r="M1274" s="204"/>
    </row>
    <row r="1275" customFormat="1" customHeight="1" spans="13:13">
      <c r="M1275" s="204"/>
    </row>
    <row r="1276" customFormat="1" customHeight="1" spans="13:13">
      <c r="M1276" s="204"/>
    </row>
    <row r="1277" customFormat="1" ht="19.5" customHeight="1" spans="13:13">
      <c r="M1277" s="204"/>
    </row>
    <row r="1278" customFormat="1" hidden="1" customHeight="1" spans="13:13">
      <c r="M1278" s="204"/>
    </row>
  </sheetData>
  <mergeCells count="11">
    <mergeCell ref="A2:N2"/>
    <mergeCell ref="A4:F4"/>
    <mergeCell ref="G4:N4"/>
    <mergeCell ref="D5:F5"/>
    <mergeCell ref="J5:M5"/>
    <mergeCell ref="A5:A6"/>
    <mergeCell ref="B5:B6"/>
    <mergeCell ref="C5:C6"/>
    <mergeCell ref="G5:G6"/>
    <mergeCell ref="H5:H6"/>
    <mergeCell ref="I5:I6"/>
  </mergeCells>
  <dataValidations count="1">
    <dataValidation allowBlank="1" showInputMessage="1" showErrorMessage="1" sqref="M1 M3:M5 M7:M1278 N250:N260"/>
  </dataValidation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5"/>
  <sheetViews>
    <sheetView topLeftCell="A30" workbookViewId="0">
      <selection activeCell="A45" sqref="A45"/>
    </sheetView>
  </sheetViews>
  <sheetFormatPr defaultColWidth="9" defaultRowHeight="13.5" customHeight="1" outlineLevelCol="7"/>
  <cols>
    <col min="1" max="1" width="63.375" customWidth="1"/>
    <col min="2" max="8" width="13.625" customWidth="1"/>
  </cols>
  <sheetData>
    <row r="1" ht="14.25" customHeight="1" spans="1:8">
      <c r="A1" s="126" t="s">
        <v>1575</v>
      </c>
      <c r="B1" s="127"/>
      <c r="C1" s="127"/>
      <c r="D1" s="127"/>
      <c r="E1" s="127"/>
      <c r="F1" s="127"/>
      <c r="G1" s="127"/>
      <c r="H1" s="127"/>
    </row>
    <row r="2" ht="22.5" customHeight="1" spans="1:8">
      <c r="A2" s="128" t="s">
        <v>1576</v>
      </c>
      <c r="B2" s="129"/>
      <c r="C2" s="129"/>
      <c r="D2" s="129"/>
      <c r="E2" s="129"/>
      <c r="F2" s="129"/>
      <c r="G2" s="129"/>
      <c r="H2" s="129"/>
    </row>
    <row r="3" ht="18" customHeight="1" spans="1:8">
      <c r="A3" s="130"/>
      <c r="B3" s="127"/>
      <c r="C3" s="127"/>
      <c r="D3" s="127"/>
      <c r="E3" s="127"/>
      <c r="F3" s="127"/>
      <c r="G3" s="127"/>
      <c r="H3" s="131"/>
    </row>
    <row r="4" ht="31.5" customHeight="1" spans="1:8">
      <c r="A4" s="132" t="s">
        <v>2</v>
      </c>
      <c r="B4" s="133" t="s">
        <v>1137</v>
      </c>
      <c r="C4" s="133" t="s">
        <v>1577</v>
      </c>
      <c r="D4" s="133" t="s">
        <v>1578</v>
      </c>
      <c r="E4" s="133" t="s">
        <v>1579</v>
      </c>
      <c r="F4" s="134" t="s">
        <v>1141</v>
      </c>
      <c r="G4" s="133" t="s">
        <v>1142</v>
      </c>
      <c r="H4" s="133" t="s">
        <v>1143</v>
      </c>
    </row>
    <row r="5" ht="27.75" customHeight="1" spans="1:8">
      <c r="A5" s="135"/>
      <c r="B5" s="136"/>
      <c r="C5" s="136"/>
      <c r="D5" s="137"/>
      <c r="E5" s="138"/>
      <c r="F5" s="139"/>
      <c r="G5" s="136"/>
      <c r="H5" s="136"/>
    </row>
    <row r="6" ht="18.75" customHeight="1" spans="1:8">
      <c r="A6" s="140" t="s">
        <v>1308</v>
      </c>
      <c r="B6" s="141">
        <f t="shared" ref="B6:H6" si="0">SUM(B7:B9)</f>
        <v>0</v>
      </c>
      <c r="C6" s="142">
        <f t="shared" si="0"/>
        <v>0</v>
      </c>
      <c r="D6" s="142">
        <f t="shared" si="0"/>
        <v>0</v>
      </c>
      <c r="E6" s="142">
        <f t="shared" si="0"/>
        <v>0</v>
      </c>
      <c r="F6" s="142">
        <f t="shared" si="0"/>
        <v>0</v>
      </c>
      <c r="G6" s="142">
        <f t="shared" si="0"/>
        <v>0</v>
      </c>
      <c r="H6" s="142">
        <f t="shared" si="0"/>
        <v>0</v>
      </c>
    </row>
    <row r="7" ht="18.75" customHeight="1" spans="1:8">
      <c r="A7" s="143" t="s">
        <v>1580</v>
      </c>
      <c r="B7" s="141">
        <f t="shared" ref="B7:B51" si="1">SUM(C7:H7)</f>
        <v>0</v>
      </c>
      <c r="C7" s="144"/>
      <c r="D7" s="144"/>
      <c r="E7" s="144"/>
      <c r="F7" s="144"/>
      <c r="G7" s="144"/>
      <c r="H7" s="144"/>
    </row>
    <row r="8" ht="18.75" customHeight="1" spans="1:8">
      <c r="A8" s="143" t="s">
        <v>1581</v>
      </c>
      <c r="B8" s="141">
        <f t="shared" si="1"/>
        <v>0</v>
      </c>
      <c r="C8" s="144"/>
      <c r="D8" s="144"/>
      <c r="E8" s="144"/>
      <c r="F8" s="144"/>
      <c r="G8" s="144"/>
      <c r="H8" s="144"/>
    </row>
    <row r="9" ht="18.75" customHeight="1" spans="1:8">
      <c r="A9" s="143" t="s">
        <v>1582</v>
      </c>
      <c r="B9" s="141">
        <f t="shared" si="1"/>
        <v>0</v>
      </c>
      <c r="C9" s="144"/>
      <c r="D9" s="144"/>
      <c r="E9" s="144"/>
      <c r="F9" s="144"/>
      <c r="G9" s="144"/>
      <c r="H9" s="144"/>
    </row>
    <row r="10" ht="18.75" customHeight="1" spans="1:8">
      <c r="A10" s="140" t="s">
        <v>1340</v>
      </c>
      <c r="B10" s="141">
        <f t="shared" si="1"/>
        <v>0</v>
      </c>
      <c r="C10" s="142">
        <f t="shared" ref="C10:H10" si="2">SUM(C11:C13)</f>
        <v>0</v>
      </c>
      <c r="D10" s="142">
        <f t="shared" si="2"/>
        <v>0</v>
      </c>
      <c r="E10" s="142">
        <f t="shared" si="2"/>
        <v>0</v>
      </c>
      <c r="F10" s="142">
        <f t="shared" si="2"/>
        <v>0</v>
      </c>
      <c r="G10" s="142">
        <f t="shared" si="2"/>
        <v>0</v>
      </c>
      <c r="H10" s="142">
        <f t="shared" si="2"/>
        <v>0</v>
      </c>
    </row>
    <row r="11" ht="18.75" customHeight="1" spans="1:8">
      <c r="A11" s="143" t="s">
        <v>1342</v>
      </c>
      <c r="B11" s="141">
        <f t="shared" si="1"/>
        <v>0</v>
      </c>
      <c r="C11" s="144"/>
      <c r="D11" s="144"/>
      <c r="E11" s="144"/>
      <c r="F11" s="144"/>
      <c r="G11" s="144"/>
      <c r="H11" s="144"/>
    </row>
    <row r="12" ht="18.75" customHeight="1" spans="1:8">
      <c r="A12" s="143" t="s">
        <v>1350</v>
      </c>
      <c r="B12" s="141">
        <f t="shared" si="1"/>
        <v>0</v>
      </c>
      <c r="C12" s="144"/>
      <c r="D12" s="144"/>
      <c r="E12" s="144"/>
      <c r="F12" s="144"/>
      <c r="G12" s="144"/>
      <c r="H12" s="144"/>
    </row>
    <row r="13" ht="18.75" customHeight="1" spans="1:8">
      <c r="A13" s="143" t="s">
        <v>1356</v>
      </c>
      <c r="B13" s="141">
        <f t="shared" si="1"/>
        <v>0</v>
      </c>
      <c r="C13" s="144"/>
      <c r="D13" s="144"/>
      <c r="E13" s="144"/>
      <c r="F13" s="144"/>
      <c r="G13" s="144"/>
      <c r="H13" s="144"/>
    </row>
    <row r="14" ht="18.75" customHeight="1" spans="1:8">
      <c r="A14" s="140" t="s">
        <v>1361</v>
      </c>
      <c r="B14" s="141">
        <f t="shared" si="1"/>
        <v>0</v>
      </c>
      <c r="C14" s="142">
        <f t="shared" ref="C14:H14" si="3">SUM(C15:C16)</f>
        <v>0</v>
      </c>
      <c r="D14" s="142">
        <f t="shared" si="3"/>
        <v>0</v>
      </c>
      <c r="E14" s="142">
        <f t="shared" si="3"/>
        <v>0</v>
      </c>
      <c r="F14" s="142">
        <f t="shared" si="3"/>
        <v>0</v>
      </c>
      <c r="G14" s="142">
        <f t="shared" si="3"/>
        <v>0</v>
      </c>
      <c r="H14" s="142">
        <f t="shared" si="3"/>
        <v>0</v>
      </c>
    </row>
    <row r="15" ht="18.75" customHeight="1" spans="1:8">
      <c r="A15" s="140" t="s">
        <v>1363</v>
      </c>
      <c r="B15" s="141">
        <f t="shared" si="1"/>
        <v>0</v>
      </c>
      <c r="C15" s="144"/>
      <c r="D15" s="144"/>
      <c r="E15" s="144"/>
      <c r="F15" s="144"/>
      <c r="G15" s="144"/>
      <c r="H15" s="144"/>
    </row>
    <row r="16" ht="18.75" customHeight="1" spans="1:8">
      <c r="A16" s="140" t="s">
        <v>1373</v>
      </c>
      <c r="B16" s="141">
        <f t="shared" si="1"/>
        <v>0</v>
      </c>
      <c r="C16" s="144"/>
      <c r="D16" s="144"/>
      <c r="E16" s="144"/>
      <c r="F16" s="144"/>
      <c r="G16" s="144"/>
      <c r="H16" s="144"/>
    </row>
    <row r="17" ht="18.75" customHeight="1" spans="1:8">
      <c r="A17" s="140" t="s">
        <v>1383</v>
      </c>
      <c r="B17" s="141">
        <f t="shared" si="1"/>
        <v>14904.12</v>
      </c>
      <c r="C17" s="142">
        <f t="shared" ref="C17:H17" si="4">SUM(C18:C27)</f>
        <v>14904.12</v>
      </c>
      <c r="D17" s="142">
        <f t="shared" si="4"/>
        <v>0</v>
      </c>
      <c r="E17" s="142">
        <f t="shared" si="4"/>
        <v>0</v>
      </c>
      <c r="F17" s="142">
        <f t="shared" si="4"/>
        <v>0</v>
      </c>
      <c r="G17" s="142">
        <f t="shared" si="4"/>
        <v>0</v>
      </c>
      <c r="H17" s="142">
        <f t="shared" si="4"/>
        <v>0</v>
      </c>
    </row>
    <row r="18" ht="18.75" customHeight="1" spans="1:8">
      <c r="A18" s="140" t="s">
        <v>1385</v>
      </c>
      <c r="B18" s="141">
        <f t="shared" si="1"/>
        <v>5104.12</v>
      </c>
      <c r="C18" s="144">
        <v>5104.12</v>
      </c>
      <c r="D18" s="144"/>
      <c r="E18" s="144"/>
      <c r="F18" s="144"/>
      <c r="G18" s="144"/>
      <c r="H18" s="144"/>
    </row>
    <row r="19" ht="18.75" customHeight="1" spans="1:8">
      <c r="A19" s="140" t="s">
        <v>1405</v>
      </c>
      <c r="B19" s="141">
        <f t="shared" si="1"/>
        <v>2850</v>
      </c>
      <c r="C19" s="144">
        <v>2850</v>
      </c>
      <c r="D19" s="144"/>
      <c r="E19" s="144"/>
      <c r="F19" s="144"/>
      <c r="G19" s="144"/>
      <c r="H19" s="144"/>
    </row>
    <row r="20" ht="18.75" customHeight="1" spans="1:8">
      <c r="A20" s="140" t="s">
        <v>1407</v>
      </c>
      <c r="B20" s="141">
        <f t="shared" si="1"/>
        <v>1150</v>
      </c>
      <c r="C20" s="144">
        <v>1150</v>
      </c>
      <c r="D20" s="144"/>
      <c r="E20" s="144"/>
      <c r="F20" s="144"/>
      <c r="G20" s="144"/>
      <c r="H20" s="144"/>
    </row>
    <row r="21" ht="18.75" customHeight="1" spans="1:8">
      <c r="A21" s="140" t="s">
        <v>1408</v>
      </c>
      <c r="B21" s="141">
        <f t="shared" si="1"/>
        <v>3000</v>
      </c>
      <c r="C21" s="144">
        <v>3000</v>
      </c>
      <c r="D21" s="144"/>
      <c r="E21" s="144"/>
      <c r="F21" s="144"/>
      <c r="G21" s="144"/>
      <c r="H21" s="144"/>
    </row>
    <row r="22" ht="18.75" customHeight="1" spans="1:8">
      <c r="A22" s="140" t="s">
        <v>1583</v>
      </c>
      <c r="B22" s="141">
        <f t="shared" si="1"/>
        <v>2800</v>
      </c>
      <c r="C22" s="144">
        <v>2800</v>
      </c>
      <c r="D22" s="144"/>
      <c r="E22" s="144"/>
      <c r="F22" s="144"/>
      <c r="G22" s="144"/>
      <c r="H22" s="144"/>
    </row>
    <row r="23" ht="18.75" customHeight="1" spans="1:8">
      <c r="A23" s="140" t="s">
        <v>1418</v>
      </c>
      <c r="B23" s="141">
        <f t="shared" si="1"/>
        <v>0</v>
      </c>
      <c r="C23" s="144"/>
      <c r="D23" s="144"/>
      <c r="E23" s="144"/>
      <c r="F23" s="144"/>
      <c r="G23" s="144"/>
      <c r="H23" s="144"/>
    </row>
    <row r="24" ht="18.75" customHeight="1" spans="1:8">
      <c r="A24" s="140" t="s">
        <v>1420</v>
      </c>
      <c r="B24" s="141">
        <f t="shared" si="1"/>
        <v>0</v>
      </c>
      <c r="C24" s="144"/>
      <c r="D24" s="144"/>
      <c r="E24" s="144"/>
      <c r="F24" s="144"/>
      <c r="G24" s="144"/>
      <c r="H24" s="144"/>
    </row>
    <row r="25" ht="18.75" customHeight="1" spans="1:8">
      <c r="A25" s="140" t="s">
        <v>1422</v>
      </c>
      <c r="B25" s="141">
        <f t="shared" si="1"/>
        <v>0</v>
      </c>
      <c r="C25" s="144"/>
      <c r="D25" s="144"/>
      <c r="E25" s="144"/>
      <c r="F25" s="144"/>
      <c r="G25" s="144"/>
      <c r="H25" s="144"/>
    </row>
    <row r="26" ht="18.75" customHeight="1" spans="1:8">
      <c r="A26" s="140" t="s">
        <v>1424</v>
      </c>
      <c r="B26" s="141">
        <f t="shared" si="1"/>
        <v>0</v>
      </c>
      <c r="C26" s="144"/>
      <c r="D26" s="144"/>
      <c r="E26" s="144"/>
      <c r="F26" s="144"/>
      <c r="G26" s="144"/>
      <c r="H26" s="144"/>
    </row>
    <row r="27" ht="18.75" customHeight="1" spans="1:8">
      <c r="A27" s="140" t="s">
        <v>1426</v>
      </c>
      <c r="B27" s="141">
        <f t="shared" si="1"/>
        <v>0</v>
      </c>
      <c r="C27" s="144"/>
      <c r="D27" s="144"/>
      <c r="E27" s="144"/>
      <c r="F27" s="144"/>
      <c r="G27" s="144"/>
      <c r="H27" s="144"/>
    </row>
    <row r="28" ht="18.75" customHeight="1" spans="1:8">
      <c r="A28" s="140" t="s">
        <v>1428</v>
      </c>
      <c r="B28" s="141">
        <f t="shared" si="1"/>
        <v>0</v>
      </c>
      <c r="C28" s="142">
        <f t="shared" ref="C28:H28" si="5">SUM(C29:C33)</f>
        <v>0</v>
      </c>
      <c r="D28" s="142">
        <f t="shared" si="5"/>
        <v>0</v>
      </c>
      <c r="E28" s="142">
        <f t="shared" si="5"/>
        <v>0</v>
      </c>
      <c r="F28" s="142">
        <f t="shared" si="5"/>
        <v>0</v>
      </c>
      <c r="G28" s="142">
        <f t="shared" si="5"/>
        <v>0</v>
      </c>
      <c r="H28" s="142">
        <f t="shared" si="5"/>
        <v>0</v>
      </c>
    </row>
    <row r="29" ht="18.75" customHeight="1" spans="1:8">
      <c r="A29" s="140" t="s">
        <v>1429</v>
      </c>
      <c r="B29" s="141">
        <f t="shared" si="1"/>
        <v>0</v>
      </c>
      <c r="C29" s="144"/>
      <c r="D29" s="144"/>
      <c r="E29" s="144"/>
      <c r="F29" s="144"/>
      <c r="G29" s="144"/>
      <c r="H29" s="144"/>
    </row>
    <row r="30" ht="18.75" customHeight="1" spans="1:8">
      <c r="A30" s="145" t="s">
        <v>1433</v>
      </c>
      <c r="B30" s="141">
        <f t="shared" si="1"/>
        <v>0</v>
      </c>
      <c r="C30" s="144"/>
      <c r="D30" s="144"/>
      <c r="E30" s="144"/>
      <c r="F30" s="144"/>
      <c r="G30" s="144"/>
      <c r="H30" s="144"/>
    </row>
    <row r="31" ht="18.75" customHeight="1" spans="1:8">
      <c r="A31" s="145" t="s">
        <v>1436</v>
      </c>
      <c r="B31" s="141">
        <f t="shared" si="1"/>
        <v>0</v>
      </c>
      <c r="C31" s="144"/>
      <c r="D31" s="144"/>
      <c r="E31" s="144"/>
      <c r="F31" s="144"/>
      <c r="G31" s="144"/>
      <c r="H31" s="144"/>
    </row>
    <row r="32" ht="18.75" customHeight="1" spans="1:8">
      <c r="A32" s="146" t="s">
        <v>1584</v>
      </c>
      <c r="B32" s="141">
        <f t="shared" si="1"/>
        <v>0</v>
      </c>
      <c r="C32" s="144"/>
      <c r="D32" s="144"/>
      <c r="E32" s="144"/>
      <c r="F32" s="144"/>
      <c r="G32" s="144"/>
      <c r="H32" s="144"/>
    </row>
    <row r="33" ht="18.75" customHeight="1" spans="1:8">
      <c r="A33" s="146" t="s">
        <v>1585</v>
      </c>
      <c r="B33" s="141">
        <f t="shared" si="1"/>
        <v>0</v>
      </c>
      <c r="C33" s="144"/>
      <c r="D33" s="144"/>
      <c r="E33" s="144"/>
      <c r="F33" s="144"/>
      <c r="G33" s="144"/>
      <c r="H33" s="144"/>
    </row>
    <row r="34" ht="18.75" customHeight="1" spans="1:8">
      <c r="A34" s="143" t="s">
        <v>1440</v>
      </c>
      <c r="B34" s="141">
        <f t="shared" si="1"/>
        <v>0</v>
      </c>
      <c r="C34" s="142">
        <f t="shared" ref="C34:H34" si="6">SUM(C35:C42)</f>
        <v>0</v>
      </c>
      <c r="D34" s="142">
        <f t="shared" si="6"/>
        <v>0</v>
      </c>
      <c r="E34" s="142">
        <f t="shared" si="6"/>
        <v>0</v>
      </c>
      <c r="F34" s="142">
        <f t="shared" si="6"/>
        <v>0</v>
      </c>
      <c r="G34" s="142">
        <f t="shared" si="6"/>
        <v>0</v>
      </c>
      <c r="H34" s="142">
        <f t="shared" si="6"/>
        <v>0</v>
      </c>
    </row>
    <row r="35" ht="18.75" customHeight="1" spans="1:8">
      <c r="A35" s="145" t="s">
        <v>1441</v>
      </c>
      <c r="B35" s="141">
        <f t="shared" si="1"/>
        <v>0</v>
      </c>
      <c r="C35" s="144"/>
      <c r="D35" s="144"/>
      <c r="E35" s="144"/>
      <c r="F35" s="144"/>
      <c r="G35" s="144"/>
      <c r="H35" s="144"/>
    </row>
    <row r="36" ht="18.75" customHeight="1" spans="1:8">
      <c r="A36" s="145" t="s">
        <v>1444</v>
      </c>
      <c r="B36" s="141">
        <f t="shared" si="1"/>
        <v>0</v>
      </c>
      <c r="C36" s="144"/>
      <c r="D36" s="144"/>
      <c r="E36" s="144"/>
      <c r="F36" s="144"/>
      <c r="G36" s="144"/>
      <c r="H36" s="144"/>
    </row>
    <row r="37" ht="18.75" customHeight="1" spans="1:8">
      <c r="A37" s="145" t="s">
        <v>1448</v>
      </c>
      <c r="B37" s="141">
        <f t="shared" si="1"/>
        <v>0</v>
      </c>
      <c r="C37" s="144"/>
      <c r="D37" s="144"/>
      <c r="E37" s="144"/>
      <c r="F37" s="144"/>
      <c r="G37" s="144"/>
      <c r="H37" s="144"/>
    </row>
    <row r="38" ht="18.75" customHeight="1" spans="1:8">
      <c r="A38" s="145" t="s">
        <v>1457</v>
      </c>
      <c r="B38" s="141">
        <f t="shared" si="1"/>
        <v>0</v>
      </c>
      <c r="C38" s="144"/>
      <c r="D38" s="144"/>
      <c r="E38" s="144"/>
      <c r="F38" s="144"/>
      <c r="G38" s="144"/>
      <c r="H38" s="144"/>
    </row>
    <row r="39" ht="18.75" customHeight="1" spans="1:8">
      <c r="A39" s="145" t="s">
        <v>1464</v>
      </c>
      <c r="B39" s="141">
        <f t="shared" si="1"/>
        <v>0</v>
      </c>
      <c r="C39" s="144"/>
      <c r="D39" s="144"/>
      <c r="E39" s="144"/>
      <c r="F39" s="144"/>
      <c r="G39" s="144"/>
      <c r="H39" s="144"/>
    </row>
    <row r="40" ht="18.75" customHeight="1" spans="1:8">
      <c r="A40" s="145" t="s">
        <v>1473</v>
      </c>
      <c r="B40" s="141">
        <f t="shared" si="1"/>
        <v>0</v>
      </c>
      <c r="C40" s="144"/>
      <c r="D40" s="144"/>
      <c r="E40" s="144"/>
      <c r="F40" s="144"/>
      <c r="G40" s="144"/>
      <c r="H40" s="144"/>
    </row>
    <row r="41" ht="18.75" customHeight="1" spans="1:8">
      <c r="A41" s="145" t="s">
        <v>1475</v>
      </c>
      <c r="B41" s="141">
        <f t="shared" si="1"/>
        <v>0</v>
      </c>
      <c r="C41" s="144"/>
      <c r="D41" s="144"/>
      <c r="E41" s="144"/>
      <c r="F41" s="144"/>
      <c r="G41" s="144"/>
      <c r="H41" s="144"/>
    </row>
    <row r="42" ht="18.75" customHeight="1" spans="1:8">
      <c r="A42" s="145" t="s">
        <v>1477</v>
      </c>
      <c r="B42" s="141">
        <f t="shared" si="1"/>
        <v>0</v>
      </c>
      <c r="C42" s="144"/>
      <c r="D42" s="144"/>
      <c r="E42" s="144"/>
      <c r="F42" s="144"/>
      <c r="G42" s="144"/>
      <c r="H42" s="144"/>
    </row>
    <row r="43" ht="18.75" customHeight="1" spans="1:8">
      <c r="A43" s="143" t="s">
        <v>1478</v>
      </c>
      <c r="B43" s="141">
        <f t="shared" si="1"/>
        <v>0</v>
      </c>
      <c r="C43" s="142">
        <f t="shared" ref="C43:H43" si="7">SUM(C44)</f>
        <v>0</v>
      </c>
      <c r="D43" s="142">
        <f t="shared" si="7"/>
        <v>0</v>
      </c>
      <c r="E43" s="142">
        <f t="shared" si="7"/>
        <v>0</v>
      </c>
      <c r="F43" s="142">
        <f t="shared" si="7"/>
        <v>0</v>
      </c>
      <c r="G43" s="142">
        <f t="shared" si="7"/>
        <v>0</v>
      </c>
      <c r="H43" s="142">
        <f t="shared" si="7"/>
        <v>0</v>
      </c>
    </row>
    <row r="44" ht="18.75" customHeight="1" spans="1:8">
      <c r="A44" s="145" t="s">
        <v>1479</v>
      </c>
      <c r="B44" s="141">
        <f t="shared" si="1"/>
        <v>0</v>
      </c>
      <c r="C44" s="144"/>
      <c r="D44" s="144"/>
      <c r="E44" s="144"/>
      <c r="F44" s="144"/>
      <c r="G44" s="144"/>
      <c r="H44" s="144"/>
    </row>
    <row r="45" ht="18.75" customHeight="1" spans="1:8">
      <c r="A45" s="143" t="s">
        <v>1482</v>
      </c>
      <c r="B45" s="141">
        <f t="shared" si="1"/>
        <v>0</v>
      </c>
      <c r="C45" s="142">
        <f t="shared" ref="C45:H45" si="8">SUM(C46:C48)</f>
        <v>0</v>
      </c>
      <c r="D45" s="142">
        <f t="shared" si="8"/>
        <v>0</v>
      </c>
      <c r="E45" s="142">
        <f t="shared" si="8"/>
        <v>0</v>
      </c>
      <c r="F45" s="142">
        <f t="shared" si="8"/>
        <v>0</v>
      </c>
      <c r="G45" s="142">
        <f t="shared" si="8"/>
        <v>0</v>
      </c>
      <c r="H45" s="142">
        <f t="shared" si="8"/>
        <v>0</v>
      </c>
    </row>
    <row r="46" ht="18.75" customHeight="1" spans="1:8">
      <c r="A46" s="145" t="s">
        <v>1483</v>
      </c>
      <c r="B46" s="141">
        <f t="shared" si="1"/>
        <v>0</v>
      </c>
      <c r="C46" s="147"/>
      <c r="D46" s="147"/>
      <c r="E46" s="147"/>
      <c r="F46" s="147"/>
      <c r="G46" s="147"/>
      <c r="H46" s="147"/>
    </row>
    <row r="47" ht="18.75" customHeight="1" spans="1:8">
      <c r="A47" s="145" t="s">
        <v>1487</v>
      </c>
      <c r="B47" s="141">
        <f t="shared" si="1"/>
        <v>0</v>
      </c>
      <c r="C47" s="147"/>
      <c r="D47" s="147"/>
      <c r="E47" s="147"/>
      <c r="F47" s="147"/>
      <c r="G47" s="147"/>
      <c r="H47" s="147"/>
    </row>
    <row r="48" ht="18.75" customHeight="1" spans="1:8">
      <c r="A48" s="148" t="s">
        <v>1497</v>
      </c>
      <c r="B48" s="149">
        <f t="shared" si="1"/>
        <v>0</v>
      </c>
      <c r="C48" s="150"/>
      <c r="D48" s="150"/>
      <c r="E48" s="150"/>
      <c r="F48" s="150"/>
      <c r="G48" s="150"/>
      <c r="H48" s="150"/>
    </row>
    <row r="49" ht="18.75" customHeight="1" spans="1:8">
      <c r="A49" s="143" t="s">
        <v>1508</v>
      </c>
      <c r="B49" s="141">
        <f t="shared" si="1"/>
        <v>5065.37</v>
      </c>
      <c r="C49" s="151">
        <v>5065.37</v>
      </c>
      <c r="D49" s="151"/>
      <c r="E49" s="151"/>
      <c r="F49" s="151"/>
      <c r="G49" s="151"/>
      <c r="H49" s="151"/>
    </row>
    <row r="50" ht="18.75" customHeight="1" spans="1:8">
      <c r="A50" s="143" t="s">
        <v>1524</v>
      </c>
      <c r="B50" s="141">
        <f t="shared" si="1"/>
        <v>30.51</v>
      </c>
      <c r="C50" s="151">
        <v>30.51</v>
      </c>
      <c r="D50" s="151"/>
      <c r="E50" s="151"/>
      <c r="F50" s="151"/>
      <c r="G50" s="151"/>
      <c r="H50" s="151"/>
    </row>
    <row r="51" ht="18.75" customHeight="1" spans="1:8">
      <c r="A51" s="152" t="s">
        <v>1540</v>
      </c>
      <c r="B51" s="141">
        <f t="shared" si="1"/>
        <v>0</v>
      </c>
      <c r="C51" s="151"/>
      <c r="D51" s="151"/>
      <c r="E51" s="151"/>
      <c r="F51" s="151"/>
      <c r="G51" s="151"/>
      <c r="H51" s="151"/>
    </row>
    <row r="52" ht="20.25" customHeight="1" spans="1:8">
      <c r="A52" s="152"/>
      <c r="B52" s="153"/>
      <c r="C52" s="153"/>
      <c r="D52" s="153"/>
      <c r="E52" s="153"/>
      <c r="F52" s="153"/>
      <c r="G52" s="153"/>
      <c r="H52" s="153"/>
    </row>
    <row r="53" ht="20.25" customHeight="1" spans="1:8">
      <c r="A53" s="152"/>
      <c r="B53" s="153"/>
      <c r="C53" s="153"/>
      <c r="D53" s="153"/>
      <c r="E53" s="153"/>
      <c r="F53" s="153"/>
      <c r="G53" s="153"/>
      <c r="H53" s="153"/>
    </row>
    <row r="54" ht="20.25" customHeight="1" spans="1:8">
      <c r="A54" s="154" t="s">
        <v>1024</v>
      </c>
      <c r="B54" s="141">
        <f>C54+D54+E54+F54+G54+H54</f>
        <v>20000</v>
      </c>
      <c r="C54" s="155">
        <f t="shared" ref="C54:H54" si="9">C6+C10+C14+C17+C28+C34+C43+C45+C49+C50+C51</f>
        <v>20000</v>
      </c>
      <c r="D54" s="155">
        <f t="shared" si="9"/>
        <v>0</v>
      </c>
      <c r="E54" s="155">
        <f t="shared" si="9"/>
        <v>0</v>
      </c>
      <c r="F54" s="155">
        <f t="shared" si="9"/>
        <v>0</v>
      </c>
      <c r="G54" s="155">
        <f t="shared" si="9"/>
        <v>0</v>
      </c>
      <c r="H54" s="155">
        <f t="shared" si="9"/>
        <v>0</v>
      </c>
    </row>
    <row r="55" ht="20.25" customHeight="1" spans="2:8">
      <c r="B55" s="156"/>
      <c r="C55" s="156"/>
      <c r="D55" s="156"/>
      <c r="E55" s="156"/>
      <c r="F55" s="156"/>
      <c r="G55" s="156"/>
      <c r="H55" s="156"/>
    </row>
  </sheetData>
  <mergeCells count="9">
    <mergeCell ref="A2:H2"/>
    <mergeCell ref="A4:A5"/>
    <mergeCell ref="B4:B5"/>
    <mergeCell ref="C4:C5"/>
    <mergeCell ref="D4:D5"/>
    <mergeCell ref="E4:E5"/>
    <mergeCell ref="F4:F5"/>
    <mergeCell ref="G4:G5"/>
    <mergeCell ref="H4:H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9"/>
  <sheetViews>
    <sheetView topLeftCell="A5" workbookViewId="0">
      <selection activeCell="A1" sqref="$A1:$XFD1048576"/>
    </sheetView>
  </sheetViews>
  <sheetFormatPr defaultColWidth="7.75" defaultRowHeight="13.5" customHeight="1"/>
  <cols>
    <col min="1" max="1" width="33.75" customWidth="1"/>
    <col min="2" max="2" width="6.375" customWidth="1"/>
    <col min="3" max="8" width="10.625" customWidth="1"/>
    <col min="9" max="9" width="33.75" customWidth="1"/>
    <col min="10" max="10" width="6.375" customWidth="1"/>
    <col min="11" max="16" width="10.625" customWidth="1"/>
  </cols>
  <sheetData>
    <row r="1" ht="14.25" customHeight="1" spans="1:16">
      <c r="A1" s="105" t="s">
        <v>1586</v>
      </c>
      <c r="B1" s="106"/>
      <c r="C1" s="106"/>
      <c r="D1" s="106"/>
      <c r="E1" s="106"/>
      <c r="F1" s="106"/>
      <c r="G1" s="106"/>
      <c r="H1" s="106"/>
      <c r="I1" s="106"/>
      <c r="J1" s="106"/>
      <c r="K1" s="106"/>
      <c r="L1" s="106"/>
      <c r="M1" s="106"/>
      <c r="N1" s="106"/>
      <c r="O1" s="106"/>
      <c r="P1" s="106"/>
    </row>
    <row r="2" ht="30" customHeight="1" spans="1:16">
      <c r="A2" s="107" t="s">
        <v>1587</v>
      </c>
      <c r="B2" s="107"/>
      <c r="C2" s="107"/>
      <c r="D2" s="107"/>
      <c r="E2" s="107"/>
      <c r="F2" s="107"/>
      <c r="G2" s="107"/>
      <c r="H2" s="107"/>
      <c r="I2" s="107"/>
      <c r="J2" s="107"/>
      <c r="K2" s="107"/>
      <c r="L2" s="107"/>
      <c r="M2" s="107"/>
      <c r="N2" s="107"/>
      <c r="O2" s="107"/>
      <c r="P2" s="107"/>
    </row>
    <row r="3" ht="21" customHeight="1" spans="1:16">
      <c r="A3" s="108"/>
      <c r="B3" s="108"/>
      <c r="C3" s="108"/>
      <c r="D3" s="108"/>
      <c r="E3" s="108"/>
      <c r="F3" s="108"/>
      <c r="G3" s="108"/>
      <c r="H3" s="108"/>
      <c r="I3" s="108"/>
      <c r="J3" s="108"/>
      <c r="K3" s="108"/>
      <c r="L3" s="108"/>
      <c r="M3" s="108"/>
      <c r="N3" s="108"/>
      <c r="O3" s="108"/>
      <c r="P3" s="108"/>
    </row>
    <row r="4" ht="20.25" customHeight="1" spans="1:16">
      <c r="A4" s="109" t="s">
        <v>1588</v>
      </c>
      <c r="B4" s="110"/>
      <c r="C4" s="110"/>
      <c r="D4" s="110"/>
      <c r="E4" s="110"/>
      <c r="F4" s="110"/>
      <c r="G4" s="110"/>
      <c r="H4" s="110"/>
      <c r="I4" s="109" t="s">
        <v>1589</v>
      </c>
      <c r="J4" s="110"/>
      <c r="K4" s="110"/>
      <c r="L4" s="110"/>
      <c r="M4" s="110"/>
      <c r="N4" s="110"/>
      <c r="O4" s="110"/>
      <c r="P4" s="110"/>
    </row>
    <row r="5" ht="20.25" customHeight="1" spans="1:16">
      <c r="A5" s="109" t="s">
        <v>1590</v>
      </c>
      <c r="B5" s="109" t="s">
        <v>1591</v>
      </c>
      <c r="C5" s="109" t="s">
        <v>1592</v>
      </c>
      <c r="D5" s="110"/>
      <c r="E5" s="110"/>
      <c r="F5" s="109" t="s">
        <v>5</v>
      </c>
      <c r="G5" s="110"/>
      <c r="H5" s="110"/>
      <c r="I5" s="109" t="s">
        <v>1590</v>
      </c>
      <c r="J5" s="109" t="s">
        <v>1591</v>
      </c>
      <c r="K5" s="109" t="s">
        <v>1592</v>
      </c>
      <c r="L5" s="110"/>
      <c r="M5" s="110"/>
      <c r="N5" s="109" t="s">
        <v>5</v>
      </c>
      <c r="O5" s="110"/>
      <c r="P5" s="110"/>
    </row>
    <row r="6" ht="42" customHeight="1" spans="1:16">
      <c r="A6" s="111"/>
      <c r="B6" s="111"/>
      <c r="C6" s="112" t="s">
        <v>1137</v>
      </c>
      <c r="D6" s="112" t="s">
        <v>1593</v>
      </c>
      <c r="E6" s="112" t="s">
        <v>1594</v>
      </c>
      <c r="F6" s="112" t="s">
        <v>1137</v>
      </c>
      <c r="G6" s="112" t="s">
        <v>1593</v>
      </c>
      <c r="H6" s="112" t="s">
        <v>1594</v>
      </c>
      <c r="I6" s="111"/>
      <c r="J6" s="111"/>
      <c r="K6" s="112" t="s">
        <v>1137</v>
      </c>
      <c r="L6" s="112" t="s">
        <v>1593</v>
      </c>
      <c r="M6" s="112" t="s">
        <v>1594</v>
      </c>
      <c r="N6" s="112" t="s">
        <v>1137</v>
      </c>
      <c r="O6" s="112" t="s">
        <v>1593</v>
      </c>
      <c r="P6" s="112" t="s">
        <v>1594</v>
      </c>
    </row>
    <row r="7" ht="20.25" customHeight="1" spans="1:16">
      <c r="A7" s="109" t="s">
        <v>1595</v>
      </c>
      <c r="B7" s="110"/>
      <c r="C7" s="109" t="s">
        <v>1596</v>
      </c>
      <c r="D7" s="109" t="s">
        <v>1597</v>
      </c>
      <c r="E7" s="112" t="s">
        <v>1598</v>
      </c>
      <c r="F7" s="109" t="s">
        <v>1599</v>
      </c>
      <c r="G7" s="109" t="s">
        <v>1600</v>
      </c>
      <c r="H7" s="112" t="s">
        <v>1601</v>
      </c>
      <c r="I7" s="109" t="s">
        <v>1595</v>
      </c>
      <c r="J7" s="110"/>
      <c r="K7" s="109" t="s">
        <v>1596</v>
      </c>
      <c r="L7" s="109" t="s">
        <v>1597</v>
      </c>
      <c r="M7" s="112" t="s">
        <v>1598</v>
      </c>
      <c r="N7" s="109" t="s">
        <v>1599</v>
      </c>
      <c r="O7" s="109" t="s">
        <v>1600</v>
      </c>
      <c r="P7" s="109" t="s">
        <v>1601</v>
      </c>
    </row>
    <row r="8" ht="20.25" customHeight="1" spans="1:16">
      <c r="A8" s="113" t="s">
        <v>1602</v>
      </c>
      <c r="B8" s="109" t="s">
        <v>1596</v>
      </c>
      <c r="C8" s="114">
        <f t="shared" ref="C8:C12" si="0">SUM(D8:E8)</f>
        <v>0</v>
      </c>
      <c r="D8" s="115"/>
      <c r="E8" s="115"/>
      <c r="F8" s="114">
        <f t="shared" ref="F8:F12" si="1">SUM(G8:H8)</f>
        <v>0</v>
      </c>
      <c r="G8" s="115"/>
      <c r="H8" s="115"/>
      <c r="I8" s="113" t="s">
        <v>1603</v>
      </c>
      <c r="J8" s="109" t="s">
        <v>1604</v>
      </c>
      <c r="K8" s="116">
        <f t="shared" ref="K8:K11" si="2">SUM(L8:M8)</f>
        <v>0</v>
      </c>
      <c r="L8" s="119"/>
      <c r="M8" s="119"/>
      <c r="N8" s="116">
        <f t="shared" ref="N8:N11" si="3">SUM(O8:P8)</f>
        <v>54.53</v>
      </c>
      <c r="O8" s="120"/>
      <c r="P8" s="120">
        <v>54.53</v>
      </c>
    </row>
    <row r="9" ht="20.25" customHeight="1" spans="1:16">
      <c r="A9" s="113" t="s">
        <v>1605</v>
      </c>
      <c r="B9" s="109" t="s">
        <v>1597</v>
      </c>
      <c r="C9" s="114">
        <f t="shared" si="0"/>
        <v>0</v>
      </c>
      <c r="D9" s="115"/>
      <c r="E9" s="115"/>
      <c r="F9" s="114">
        <f t="shared" si="1"/>
        <v>0</v>
      </c>
      <c r="G9" s="115"/>
      <c r="H9" s="115"/>
      <c r="I9" s="113" t="s">
        <v>1606</v>
      </c>
      <c r="J9" s="109" t="s">
        <v>1607</v>
      </c>
      <c r="K9" s="116">
        <f t="shared" si="2"/>
        <v>0</v>
      </c>
      <c r="L9" s="119"/>
      <c r="M9" s="119"/>
      <c r="N9" s="116">
        <f t="shared" si="3"/>
        <v>0</v>
      </c>
      <c r="O9" s="119"/>
      <c r="P9" s="119"/>
    </row>
    <row r="10" ht="20.25" customHeight="1" spans="1:16">
      <c r="A10" s="113" t="s">
        <v>1608</v>
      </c>
      <c r="B10" s="109" t="s">
        <v>1598</v>
      </c>
      <c r="C10" s="114">
        <f t="shared" si="0"/>
        <v>0</v>
      </c>
      <c r="D10" s="115"/>
      <c r="E10" s="115"/>
      <c r="F10" s="114">
        <f t="shared" si="1"/>
        <v>0</v>
      </c>
      <c r="G10" s="115"/>
      <c r="H10" s="115"/>
      <c r="I10" s="113" t="s">
        <v>1609</v>
      </c>
      <c r="J10" s="109" t="s">
        <v>1610</v>
      </c>
      <c r="K10" s="116">
        <f t="shared" si="2"/>
        <v>0</v>
      </c>
      <c r="L10" s="119"/>
      <c r="M10" s="119"/>
      <c r="N10" s="116">
        <f t="shared" si="3"/>
        <v>0</v>
      </c>
      <c r="O10" s="119"/>
      <c r="P10" s="119"/>
    </row>
    <row r="11" ht="20.25" customHeight="1" spans="1:16">
      <c r="A11" s="113" t="s">
        <v>1611</v>
      </c>
      <c r="B11" s="109" t="s">
        <v>1599</v>
      </c>
      <c r="C11" s="114">
        <f t="shared" si="0"/>
        <v>0</v>
      </c>
      <c r="D11" s="115"/>
      <c r="E11" s="115"/>
      <c r="F11" s="114">
        <f t="shared" si="1"/>
        <v>0</v>
      </c>
      <c r="G11" s="115"/>
      <c r="H11" s="115"/>
      <c r="I11" s="113" t="s">
        <v>1612</v>
      </c>
      <c r="J11" s="109" t="s">
        <v>1613</v>
      </c>
      <c r="K11" s="116">
        <f t="shared" si="2"/>
        <v>0</v>
      </c>
      <c r="L11" s="119"/>
      <c r="M11" s="119"/>
      <c r="N11" s="116">
        <f t="shared" si="3"/>
        <v>0</v>
      </c>
      <c r="O11" s="119"/>
      <c r="P11" s="119"/>
    </row>
    <row r="12" ht="20.25" customHeight="1" spans="1:16">
      <c r="A12" s="113" t="s">
        <v>1614</v>
      </c>
      <c r="B12" s="109" t="s">
        <v>1600</v>
      </c>
      <c r="C12" s="114">
        <f t="shared" si="0"/>
        <v>0</v>
      </c>
      <c r="D12" s="115"/>
      <c r="E12" s="115"/>
      <c r="F12" s="114">
        <f t="shared" si="1"/>
        <v>0</v>
      </c>
      <c r="G12" s="115"/>
      <c r="H12" s="115"/>
      <c r="I12" s="121"/>
      <c r="J12" s="122"/>
      <c r="K12" s="123"/>
      <c r="L12" s="123"/>
      <c r="M12" s="123"/>
      <c r="N12" s="123"/>
      <c r="O12" s="123"/>
      <c r="P12" s="123"/>
    </row>
    <row r="13" ht="20.25" customHeight="1" spans="1:16">
      <c r="A13" s="113"/>
      <c r="B13" s="109"/>
      <c r="C13" s="116"/>
      <c r="D13" s="116"/>
      <c r="E13" s="116"/>
      <c r="F13" s="116"/>
      <c r="G13" s="116"/>
      <c r="H13" s="116"/>
      <c r="I13" s="113"/>
      <c r="J13" s="109"/>
      <c r="K13" s="116"/>
      <c r="L13" s="116"/>
      <c r="M13" s="116"/>
      <c r="N13" s="116"/>
      <c r="O13" s="116"/>
      <c r="P13" s="116"/>
    </row>
    <row r="14" ht="20.25" customHeight="1" spans="1:16">
      <c r="A14" s="109" t="s">
        <v>1615</v>
      </c>
      <c r="B14" s="109" t="s">
        <v>1601</v>
      </c>
      <c r="C14" s="114">
        <f t="shared" ref="C14:C17" si="4">SUM(D14:E14)</f>
        <v>0</v>
      </c>
      <c r="D14" s="117">
        <f t="shared" ref="D14:H14" si="5">SUM(D8:D12)</f>
        <v>0</v>
      </c>
      <c r="E14" s="117">
        <f t="shared" si="5"/>
        <v>0</v>
      </c>
      <c r="F14" s="114">
        <f t="shared" ref="F14:F17" si="6">SUM(G14:H14)</f>
        <v>0</v>
      </c>
      <c r="G14" s="117">
        <f t="shared" si="5"/>
        <v>0</v>
      </c>
      <c r="H14" s="117">
        <f t="shared" si="5"/>
        <v>0</v>
      </c>
      <c r="I14" s="109" t="s">
        <v>1616</v>
      </c>
      <c r="J14" s="109" t="s">
        <v>1617</v>
      </c>
      <c r="K14" s="116">
        <f t="shared" ref="K14:K18" si="7">SUM(L14:M14)</f>
        <v>0</v>
      </c>
      <c r="L14" s="124">
        <f t="shared" ref="L14:P14" si="8">SUM(L8:L11)</f>
        <v>0</v>
      </c>
      <c r="M14" s="124">
        <f t="shared" si="8"/>
        <v>0</v>
      </c>
      <c r="N14" s="116">
        <f t="shared" ref="N14:N18" si="9">SUM(O14:P14)</f>
        <v>54.53</v>
      </c>
      <c r="O14" s="124">
        <f t="shared" si="8"/>
        <v>0</v>
      </c>
      <c r="P14" s="124">
        <f t="shared" si="8"/>
        <v>54.53</v>
      </c>
    </row>
    <row r="15" ht="20.25" customHeight="1" spans="1:16">
      <c r="A15" s="113" t="s">
        <v>1618</v>
      </c>
      <c r="B15" s="109" t="s">
        <v>1619</v>
      </c>
      <c r="C15" s="118">
        <v>23</v>
      </c>
      <c r="D15" s="115"/>
      <c r="E15" s="115">
        <v>23</v>
      </c>
      <c r="F15" s="118">
        <v>15.53</v>
      </c>
      <c r="G15" s="115"/>
      <c r="H15" s="115">
        <v>15.53</v>
      </c>
      <c r="I15" s="113" t="s">
        <v>1620</v>
      </c>
      <c r="J15" s="109" t="s">
        <v>1621</v>
      </c>
      <c r="K15" s="125"/>
      <c r="L15" s="119"/>
      <c r="M15" s="119"/>
      <c r="N15" s="125"/>
      <c r="O15" s="120"/>
      <c r="P15" s="120"/>
    </row>
    <row r="16" ht="20.25" customHeight="1" spans="1:16">
      <c r="A16" s="113" t="s">
        <v>1622</v>
      </c>
      <c r="B16" s="109" t="s">
        <v>1623</v>
      </c>
      <c r="C16" s="114">
        <f t="shared" si="4"/>
        <v>0</v>
      </c>
      <c r="D16" s="115"/>
      <c r="E16" s="115"/>
      <c r="F16" s="114">
        <f t="shared" si="6"/>
        <v>0</v>
      </c>
      <c r="G16" s="115"/>
      <c r="H16" s="115"/>
      <c r="I16" s="113" t="s">
        <v>1624</v>
      </c>
      <c r="J16" s="109" t="s">
        <v>1625</v>
      </c>
      <c r="K16" s="116">
        <f t="shared" si="7"/>
        <v>0</v>
      </c>
      <c r="L16" s="119"/>
      <c r="M16" s="119"/>
      <c r="N16" s="116">
        <f t="shared" si="9"/>
        <v>0</v>
      </c>
      <c r="O16" s="119"/>
      <c r="P16" s="119"/>
    </row>
    <row r="17" ht="20.25" customHeight="1" spans="1:16">
      <c r="A17" s="113" t="s">
        <v>1626</v>
      </c>
      <c r="B17" s="109" t="s">
        <v>1627</v>
      </c>
      <c r="C17" s="114">
        <f t="shared" si="4"/>
        <v>16</v>
      </c>
      <c r="D17" s="115"/>
      <c r="E17" s="115">
        <v>16</v>
      </c>
      <c r="F17" s="114">
        <f t="shared" si="6"/>
        <v>39</v>
      </c>
      <c r="G17" s="115"/>
      <c r="H17" s="115">
        <v>39</v>
      </c>
      <c r="I17" s="113" t="s">
        <v>1628</v>
      </c>
      <c r="J17" s="109" t="s">
        <v>1629</v>
      </c>
      <c r="K17" s="116">
        <f t="shared" si="7"/>
        <v>0</v>
      </c>
      <c r="L17" s="119"/>
      <c r="M17" s="119"/>
      <c r="N17" s="116">
        <f t="shared" si="9"/>
        <v>0</v>
      </c>
      <c r="O17" s="119"/>
      <c r="P17" s="119"/>
    </row>
    <row r="18" ht="20.25" customHeight="1" spans="1:16">
      <c r="A18" s="109"/>
      <c r="B18" s="109"/>
      <c r="C18" s="116"/>
      <c r="D18" s="116"/>
      <c r="E18" s="116"/>
      <c r="F18" s="116"/>
      <c r="G18" s="116"/>
      <c r="H18" s="116"/>
      <c r="I18" s="113" t="s">
        <v>1630</v>
      </c>
      <c r="J18" s="109" t="s">
        <v>1631</v>
      </c>
      <c r="K18" s="116">
        <f t="shared" si="7"/>
        <v>39</v>
      </c>
      <c r="L18" s="119"/>
      <c r="M18" s="119">
        <v>39</v>
      </c>
      <c r="N18" s="116">
        <f t="shared" si="9"/>
        <v>0</v>
      </c>
      <c r="O18" s="119"/>
      <c r="P18" s="119"/>
    </row>
    <row r="19" ht="20.25" customHeight="1" spans="1:16">
      <c r="A19" s="109" t="s">
        <v>1632</v>
      </c>
      <c r="B19" s="109" t="s">
        <v>1633</v>
      </c>
      <c r="C19" s="114">
        <f t="shared" ref="C19:H19" si="10">SUM(C14:C17)</f>
        <v>39</v>
      </c>
      <c r="D19" s="117">
        <f t="shared" si="10"/>
        <v>0</v>
      </c>
      <c r="E19" s="117">
        <f t="shared" si="10"/>
        <v>39</v>
      </c>
      <c r="F19" s="114">
        <f t="shared" si="10"/>
        <v>54.53</v>
      </c>
      <c r="G19" s="117">
        <f t="shared" si="10"/>
        <v>0</v>
      </c>
      <c r="H19" s="117">
        <f t="shared" si="10"/>
        <v>54.53</v>
      </c>
      <c r="I19" s="109" t="s">
        <v>1634</v>
      </c>
      <c r="J19" s="109" t="s">
        <v>1635</v>
      </c>
      <c r="K19" s="116">
        <f t="shared" ref="K19:P19" si="11">SUM(K14:K18)</f>
        <v>39</v>
      </c>
      <c r="L19" s="124">
        <f t="shared" si="11"/>
        <v>0</v>
      </c>
      <c r="M19" s="124">
        <f t="shared" si="11"/>
        <v>39</v>
      </c>
      <c r="N19" s="116">
        <f t="shared" si="11"/>
        <v>54.53</v>
      </c>
      <c r="O19" s="124">
        <f t="shared" si="11"/>
        <v>0</v>
      </c>
      <c r="P19" s="124">
        <f t="shared" si="11"/>
        <v>54.53</v>
      </c>
    </row>
  </sheetData>
  <mergeCells count="12">
    <mergeCell ref="A2:P2"/>
    <mergeCell ref="A3:P3"/>
    <mergeCell ref="A4:H4"/>
    <mergeCell ref="I4:P4"/>
    <mergeCell ref="C5:E5"/>
    <mergeCell ref="F5:H5"/>
    <mergeCell ref="K5:M5"/>
    <mergeCell ref="N5:P5"/>
    <mergeCell ref="A5:A6"/>
    <mergeCell ref="B5:B6"/>
    <mergeCell ref="I5:I6"/>
    <mergeCell ref="J5:J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topLeftCell="A11" workbookViewId="0">
      <selection activeCell="A1" sqref="$A1:$XFD1048576"/>
    </sheetView>
  </sheetViews>
  <sheetFormatPr defaultColWidth="7.75" defaultRowHeight="13.5" customHeight="1"/>
  <cols>
    <col min="1" max="1" width="13.625" customWidth="1"/>
    <col min="2" max="2" width="39.875" customWidth="1"/>
    <col min="3" max="9" width="12.625" customWidth="1"/>
  </cols>
  <sheetData>
    <row r="1" ht="14.25" customHeight="1" spans="1:9">
      <c r="A1" s="64" t="s">
        <v>1636</v>
      </c>
      <c r="B1" s="65"/>
      <c r="C1" s="65"/>
      <c r="D1" s="65"/>
      <c r="E1" s="65"/>
      <c r="F1" s="65"/>
      <c r="G1" s="65"/>
      <c r="H1" s="65"/>
      <c r="I1" s="65"/>
    </row>
    <row r="2" ht="35.25" customHeight="1" spans="1:9">
      <c r="A2" s="66" t="s">
        <v>1637</v>
      </c>
      <c r="B2" s="66"/>
      <c r="C2" s="66"/>
      <c r="D2" s="66"/>
      <c r="E2" s="66"/>
      <c r="F2" s="66"/>
      <c r="G2" s="66"/>
      <c r="H2" s="66"/>
      <c r="I2" s="66"/>
    </row>
    <row r="3" ht="21" customHeight="1" spans="1:9">
      <c r="A3" s="67"/>
      <c r="B3" s="67"/>
      <c r="C3" s="67"/>
      <c r="D3" s="67"/>
      <c r="E3" s="67"/>
      <c r="F3" s="67"/>
      <c r="G3" s="67"/>
      <c r="H3" s="67"/>
      <c r="I3" s="67"/>
    </row>
    <row r="4" ht="33" customHeight="1" spans="1:9">
      <c r="A4" s="68" t="s">
        <v>1638</v>
      </c>
      <c r="B4" s="68" t="s">
        <v>1639</v>
      </c>
      <c r="C4" s="68" t="s">
        <v>1640</v>
      </c>
      <c r="D4" s="69"/>
      <c r="E4" s="69"/>
      <c r="F4" s="68" t="s">
        <v>1641</v>
      </c>
      <c r="G4" s="69"/>
      <c r="H4" s="69"/>
      <c r="I4" s="68" t="s">
        <v>1642</v>
      </c>
    </row>
    <row r="5" ht="33" customHeight="1" spans="1:9">
      <c r="A5" s="69"/>
      <c r="B5" s="69"/>
      <c r="C5" s="70" t="s">
        <v>1193</v>
      </c>
      <c r="D5" s="70" t="s">
        <v>1593</v>
      </c>
      <c r="E5" s="70" t="s">
        <v>1594</v>
      </c>
      <c r="F5" s="70" t="s">
        <v>1193</v>
      </c>
      <c r="G5" s="70" t="s">
        <v>1593</v>
      </c>
      <c r="H5" s="70" t="s">
        <v>1594</v>
      </c>
      <c r="I5" s="69"/>
    </row>
    <row r="6" ht="20.25" customHeight="1" spans="1:9">
      <c r="A6" s="71"/>
      <c r="B6" s="72" t="s">
        <v>1595</v>
      </c>
      <c r="C6" s="73" t="s">
        <v>1596</v>
      </c>
      <c r="D6" s="73" t="s">
        <v>1597</v>
      </c>
      <c r="E6" s="73" t="s">
        <v>1598</v>
      </c>
      <c r="F6" s="73" t="s">
        <v>1599</v>
      </c>
      <c r="G6" s="73" t="s">
        <v>1600</v>
      </c>
      <c r="H6" s="73" t="s">
        <v>1601</v>
      </c>
      <c r="I6" s="72" t="s">
        <v>1619</v>
      </c>
    </row>
    <row r="7" ht="21.75" customHeight="1" spans="1:9">
      <c r="A7" s="74" t="s">
        <v>1643</v>
      </c>
      <c r="B7" s="74" t="s">
        <v>1602</v>
      </c>
      <c r="C7" s="75">
        <f t="shared" ref="C7:C11" si="0">SUM(D7:E7)</f>
        <v>0</v>
      </c>
      <c r="D7" s="76">
        <f t="shared" ref="D7:H7" si="1">SUM(D8:D9)</f>
        <v>0</v>
      </c>
      <c r="E7" s="76">
        <f t="shared" si="1"/>
        <v>0</v>
      </c>
      <c r="F7" s="77">
        <f t="shared" ref="F7:F11" si="2">SUM(G7:H7)</f>
        <v>0</v>
      </c>
      <c r="G7" s="76">
        <f t="shared" si="1"/>
        <v>0</v>
      </c>
      <c r="H7" s="76">
        <f t="shared" si="1"/>
        <v>0</v>
      </c>
      <c r="I7" s="101" t="str">
        <f t="shared" ref="I7:I11" si="3">IFERROR((F7/C7)*100%,"")</f>
        <v/>
      </c>
    </row>
    <row r="8" ht="21.75" customHeight="1" spans="1:9">
      <c r="A8" s="78"/>
      <c r="B8" s="39"/>
      <c r="C8" s="79">
        <f t="shared" si="0"/>
        <v>0</v>
      </c>
      <c r="D8" s="80"/>
      <c r="E8" s="80"/>
      <c r="F8" s="79">
        <f t="shared" si="2"/>
        <v>0</v>
      </c>
      <c r="G8" s="80"/>
      <c r="H8" s="80"/>
      <c r="I8" s="102" t="str">
        <f t="shared" si="3"/>
        <v/>
      </c>
    </row>
    <row r="9" ht="21.75" customHeight="1" spans="1:9">
      <c r="A9" s="81" t="s">
        <v>1228</v>
      </c>
      <c r="B9" s="82"/>
      <c r="C9" s="82"/>
      <c r="D9" s="82"/>
      <c r="E9" s="82"/>
      <c r="F9" s="82"/>
      <c r="G9" s="82"/>
      <c r="H9" s="82"/>
      <c r="I9" s="102"/>
    </row>
    <row r="10" ht="21.75" customHeight="1" spans="1:9">
      <c r="A10" s="74" t="s">
        <v>1644</v>
      </c>
      <c r="B10" s="74" t="s">
        <v>1605</v>
      </c>
      <c r="C10" s="75">
        <f t="shared" si="0"/>
        <v>0</v>
      </c>
      <c r="D10" s="76">
        <f t="shared" ref="D10:H10" si="4">SUM(D11:D12)</f>
        <v>0</v>
      </c>
      <c r="E10" s="76">
        <f t="shared" si="4"/>
        <v>0</v>
      </c>
      <c r="F10" s="77">
        <f t="shared" si="2"/>
        <v>0</v>
      </c>
      <c r="G10" s="76">
        <f t="shared" si="4"/>
        <v>0</v>
      </c>
      <c r="H10" s="76">
        <f t="shared" si="4"/>
        <v>0</v>
      </c>
      <c r="I10" s="102" t="str">
        <f t="shared" si="3"/>
        <v/>
      </c>
    </row>
    <row r="11" ht="21.75" customHeight="1" spans="1:9">
      <c r="A11" s="78"/>
      <c r="B11" s="39"/>
      <c r="C11" s="79">
        <f t="shared" si="0"/>
        <v>0</v>
      </c>
      <c r="D11" s="80"/>
      <c r="E11" s="80"/>
      <c r="F11" s="79">
        <f t="shared" si="2"/>
        <v>0</v>
      </c>
      <c r="G11" s="80"/>
      <c r="H11" s="80"/>
      <c r="I11" s="102" t="str">
        <f t="shared" si="3"/>
        <v/>
      </c>
    </row>
    <row r="12" ht="21.75" customHeight="1" spans="1:9">
      <c r="A12" s="83" t="s">
        <v>1228</v>
      </c>
      <c r="B12" s="82"/>
      <c r="C12" s="82"/>
      <c r="D12" s="82"/>
      <c r="E12" s="82"/>
      <c r="F12" s="82"/>
      <c r="G12" s="82"/>
      <c r="H12" s="82"/>
      <c r="I12" s="102"/>
    </row>
    <row r="13" ht="21.75" customHeight="1" spans="1:9">
      <c r="A13" s="74" t="s">
        <v>1645</v>
      </c>
      <c r="B13" s="74" t="s">
        <v>1608</v>
      </c>
      <c r="C13" s="75">
        <f t="shared" ref="C13:C17" si="5">SUM(D13:E13)</f>
        <v>0</v>
      </c>
      <c r="D13" s="76">
        <f t="shared" ref="D13:H13" si="6">SUM(D14:D15)</f>
        <v>0</v>
      </c>
      <c r="E13" s="76">
        <f t="shared" si="6"/>
        <v>0</v>
      </c>
      <c r="F13" s="77">
        <f t="shared" ref="F13:F17" si="7">SUM(G13:H13)</f>
        <v>0</v>
      </c>
      <c r="G13" s="76">
        <f t="shared" si="6"/>
        <v>0</v>
      </c>
      <c r="H13" s="76">
        <f t="shared" si="6"/>
        <v>0</v>
      </c>
      <c r="I13" s="102" t="str">
        <f t="shared" ref="I13:I17" si="8">IFERROR((F13/C13)*100%,"")</f>
        <v/>
      </c>
    </row>
    <row r="14" ht="21.75" customHeight="1" spans="1:9">
      <c r="A14" s="78"/>
      <c r="B14" s="39"/>
      <c r="C14" s="79">
        <f t="shared" si="5"/>
        <v>0</v>
      </c>
      <c r="D14" s="80"/>
      <c r="E14" s="80"/>
      <c r="F14" s="79">
        <f t="shared" si="7"/>
        <v>0</v>
      </c>
      <c r="G14" s="80"/>
      <c r="H14" s="80"/>
      <c r="I14" s="102" t="str">
        <f t="shared" si="8"/>
        <v/>
      </c>
    </row>
    <row r="15" ht="21.75" customHeight="1" spans="1:9">
      <c r="A15" s="84" t="s">
        <v>1228</v>
      </c>
      <c r="B15" s="85"/>
      <c r="C15" s="85"/>
      <c r="D15" s="85"/>
      <c r="E15" s="85"/>
      <c r="F15" s="85"/>
      <c r="G15" s="85"/>
      <c r="H15" s="85"/>
      <c r="I15" s="102"/>
    </row>
    <row r="16" ht="21.75" customHeight="1" spans="1:9">
      <c r="A16" s="74" t="s">
        <v>1646</v>
      </c>
      <c r="B16" s="74" t="s">
        <v>1611</v>
      </c>
      <c r="C16" s="86">
        <f t="shared" si="5"/>
        <v>0</v>
      </c>
      <c r="D16" s="87">
        <f t="shared" ref="D16:H16" si="9">SUM(D17:D18)</f>
        <v>0</v>
      </c>
      <c r="E16" s="88">
        <f t="shared" si="9"/>
        <v>0</v>
      </c>
      <c r="F16" s="86">
        <f t="shared" si="7"/>
        <v>0</v>
      </c>
      <c r="G16" s="87">
        <f t="shared" si="9"/>
        <v>0</v>
      </c>
      <c r="H16" s="88">
        <f t="shared" si="9"/>
        <v>0</v>
      </c>
      <c r="I16" s="102" t="str">
        <f t="shared" si="8"/>
        <v/>
      </c>
    </row>
    <row r="17" ht="21.75" customHeight="1" spans="1:9">
      <c r="A17" s="78"/>
      <c r="B17" s="39"/>
      <c r="C17" s="79">
        <f t="shared" si="5"/>
        <v>0</v>
      </c>
      <c r="D17" s="80"/>
      <c r="E17" s="80"/>
      <c r="F17" s="79">
        <f t="shared" si="7"/>
        <v>0</v>
      </c>
      <c r="G17" s="80"/>
      <c r="H17" s="80"/>
      <c r="I17" s="103" t="str">
        <f t="shared" si="8"/>
        <v/>
      </c>
    </row>
    <row r="18" ht="21.75" customHeight="1" spans="1:9">
      <c r="A18" s="89" t="s">
        <v>1228</v>
      </c>
      <c r="B18" s="90"/>
      <c r="C18" s="90"/>
      <c r="D18" s="90"/>
      <c r="E18" s="90"/>
      <c r="F18" s="90"/>
      <c r="G18" s="90"/>
      <c r="H18" s="90"/>
      <c r="I18" s="102"/>
    </row>
    <row r="19" ht="21.75" customHeight="1" spans="1:9">
      <c r="A19" s="74" t="s">
        <v>1647</v>
      </c>
      <c r="B19" s="74" t="s">
        <v>1614</v>
      </c>
      <c r="C19" s="86">
        <f t="shared" ref="C19:C23" si="10">SUM(D19:E19)</f>
        <v>0</v>
      </c>
      <c r="D19" s="91"/>
      <c r="E19" s="91"/>
      <c r="F19" s="86">
        <f t="shared" ref="F19:F23" si="11">SUM(G19:H19)</f>
        <v>0</v>
      </c>
      <c r="G19" s="91"/>
      <c r="H19" s="91"/>
      <c r="I19" s="102" t="str">
        <f t="shared" ref="I19:I23" si="12">IFERROR((F19/C19)*100%,"")</f>
        <v/>
      </c>
    </row>
    <row r="20" ht="21.75" customHeight="1" spans="1:9">
      <c r="A20" s="92" t="s">
        <v>1190</v>
      </c>
      <c r="B20" s="92"/>
      <c r="C20" s="86">
        <f t="shared" si="10"/>
        <v>0</v>
      </c>
      <c r="D20" s="93">
        <f t="shared" ref="D20:H20" si="13">D19+D16+D13+D10+D7</f>
        <v>0</v>
      </c>
      <c r="E20" s="94">
        <f t="shared" si="13"/>
        <v>0</v>
      </c>
      <c r="F20" s="86">
        <f t="shared" si="11"/>
        <v>0</v>
      </c>
      <c r="G20" s="93">
        <f t="shared" si="13"/>
        <v>0</v>
      </c>
      <c r="H20" s="94">
        <f t="shared" si="13"/>
        <v>0</v>
      </c>
      <c r="I20" s="102" t="str">
        <f t="shared" si="12"/>
        <v/>
      </c>
    </row>
    <row r="21" ht="21.75" customHeight="1" spans="1:9">
      <c r="A21" s="92" t="s">
        <v>1618</v>
      </c>
      <c r="B21" s="92"/>
      <c r="C21" s="95">
        <v>23</v>
      </c>
      <c r="D21" s="96"/>
      <c r="E21" s="96">
        <v>23</v>
      </c>
      <c r="F21" s="95">
        <v>15.53</v>
      </c>
      <c r="G21" s="96"/>
      <c r="H21" s="96">
        <v>15.53</v>
      </c>
      <c r="I21" s="102">
        <f t="shared" si="12"/>
        <v>0.675217391304348</v>
      </c>
    </row>
    <row r="22" ht="21.75" customHeight="1" spans="1:9">
      <c r="A22" s="97" t="s">
        <v>1622</v>
      </c>
      <c r="B22" s="97"/>
      <c r="C22" s="77">
        <f t="shared" si="10"/>
        <v>0</v>
      </c>
      <c r="D22" s="98"/>
      <c r="E22" s="98"/>
      <c r="F22" s="77">
        <f t="shared" si="11"/>
        <v>0</v>
      </c>
      <c r="G22" s="98"/>
      <c r="H22" s="98"/>
      <c r="I22" s="104" t="str">
        <f t="shared" si="12"/>
        <v/>
      </c>
    </row>
    <row r="23" ht="21.75" customHeight="1" spans="1:9">
      <c r="A23" s="99" t="s">
        <v>1626</v>
      </c>
      <c r="B23" s="99"/>
      <c r="C23" s="86">
        <f t="shared" si="10"/>
        <v>16</v>
      </c>
      <c r="D23" s="96"/>
      <c r="E23" s="96">
        <v>16</v>
      </c>
      <c r="F23" s="86">
        <f t="shared" si="11"/>
        <v>39</v>
      </c>
      <c r="G23" s="96"/>
      <c r="H23" s="96">
        <v>39</v>
      </c>
      <c r="I23" s="102">
        <f t="shared" si="12"/>
        <v>2.4375</v>
      </c>
    </row>
    <row r="24" customFormat="1" ht="21.75" customHeight="1" spans="1:8">
      <c r="A24" s="100" t="s">
        <v>1648</v>
      </c>
      <c r="B24" s="100"/>
      <c r="C24" s="100"/>
      <c r="D24" s="100"/>
      <c r="E24" s="100"/>
      <c r="F24" s="100"/>
      <c r="G24" s="100"/>
      <c r="H24" s="100"/>
    </row>
  </sheetData>
  <mergeCells count="11">
    <mergeCell ref="A2:I2"/>
    <mergeCell ref="A3:I3"/>
    <mergeCell ref="C4:E4"/>
    <mergeCell ref="F4:H4"/>
    <mergeCell ref="A20:B20"/>
    <mergeCell ref="A21:B21"/>
    <mergeCell ref="A22:B22"/>
    <mergeCell ref="A23:B23"/>
    <mergeCell ref="A4:A5"/>
    <mergeCell ref="B4:B5"/>
    <mergeCell ref="I4:I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7"/>
  <sheetViews>
    <sheetView topLeftCell="A6" workbookViewId="0">
      <selection activeCell="A1" sqref="$A1:$XFD1048576"/>
    </sheetView>
  </sheetViews>
  <sheetFormatPr defaultColWidth="7.75" defaultRowHeight="13.5" customHeight="1"/>
  <cols>
    <col min="1" max="1" width="36.25" customWidth="1"/>
    <col min="2" max="2" width="41.25" customWidth="1"/>
    <col min="3" max="20" width="10.625" customWidth="1"/>
    <col min="21" max="21" width="8.5" customWidth="1"/>
  </cols>
  <sheetData>
    <row r="1" ht="14.25" customHeight="1" spans="1:21">
      <c r="A1" s="22" t="s">
        <v>1649</v>
      </c>
      <c r="B1" s="23"/>
      <c r="C1" s="23"/>
      <c r="D1" s="23"/>
      <c r="E1" s="23"/>
      <c r="F1" s="23"/>
      <c r="G1" s="23"/>
      <c r="H1" s="23"/>
      <c r="I1" s="23"/>
      <c r="J1" s="23"/>
      <c r="K1" s="23"/>
      <c r="L1" s="23"/>
      <c r="M1" s="23"/>
      <c r="N1" s="23"/>
      <c r="O1" s="23"/>
      <c r="P1" s="23"/>
      <c r="Q1" s="23"/>
      <c r="R1" s="23"/>
      <c r="S1" s="23"/>
      <c r="T1" s="23"/>
      <c r="U1" s="23"/>
    </row>
    <row r="2" ht="45" customHeight="1" spans="1:21">
      <c r="A2" s="24" t="s">
        <v>1650</v>
      </c>
      <c r="B2" s="24"/>
      <c r="C2" s="24"/>
      <c r="D2" s="24"/>
      <c r="E2" s="24"/>
      <c r="F2" s="24"/>
      <c r="G2" s="24"/>
      <c r="H2" s="24"/>
      <c r="I2" s="24"/>
      <c r="J2" s="24"/>
      <c r="K2" s="24"/>
      <c r="L2" s="24"/>
      <c r="M2" s="24"/>
      <c r="N2" s="24"/>
      <c r="O2" s="24"/>
      <c r="P2" s="24"/>
      <c r="Q2" s="24"/>
      <c r="R2" s="24"/>
      <c r="S2" s="24"/>
      <c r="T2" s="24"/>
      <c r="U2" s="24"/>
    </row>
    <row r="3" ht="21" customHeight="1" spans="1:21">
      <c r="A3" s="25"/>
      <c r="B3" s="25"/>
      <c r="C3" s="25"/>
      <c r="D3" s="25"/>
      <c r="E3" s="25"/>
      <c r="F3" s="25"/>
      <c r="G3" s="25"/>
      <c r="H3" s="25"/>
      <c r="I3" s="25"/>
      <c r="J3" s="25"/>
      <c r="K3" s="25"/>
      <c r="L3" s="25"/>
      <c r="M3" s="25"/>
      <c r="N3" s="25"/>
      <c r="O3" s="25"/>
      <c r="P3" s="25"/>
      <c r="Q3" s="25"/>
      <c r="R3" s="25"/>
      <c r="S3" s="25"/>
      <c r="T3" s="25"/>
      <c r="U3" s="25"/>
    </row>
    <row r="4" ht="21.75" customHeight="1" spans="1:21">
      <c r="A4" s="26" t="s">
        <v>1638</v>
      </c>
      <c r="B4" s="27" t="s">
        <v>1651</v>
      </c>
      <c r="C4" s="27" t="s">
        <v>1640</v>
      </c>
      <c r="D4" s="28"/>
      <c r="E4" s="28"/>
      <c r="F4" s="28"/>
      <c r="G4" s="28"/>
      <c r="H4" s="28"/>
      <c r="I4" s="28"/>
      <c r="J4" s="28"/>
      <c r="K4" s="28"/>
      <c r="L4" s="27" t="s">
        <v>1641</v>
      </c>
      <c r="M4" s="28"/>
      <c r="N4" s="28"/>
      <c r="O4" s="28"/>
      <c r="P4" s="28"/>
      <c r="Q4" s="28"/>
      <c r="R4" s="28"/>
      <c r="S4" s="28"/>
      <c r="T4" s="28"/>
      <c r="U4" s="27" t="s">
        <v>1642</v>
      </c>
    </row>
    <row r="5" ht="21.75" customHeight="1" spans="1:21">
      <c r="A5" s="29"/>
      <c r="B5" s="28"/>
      <c r="C5" s="27" t="s">
        <v>1137</v>
      </c>
      <c r="D5" s="27" t="s">
        <v>1193</v>
      </c>
      <c r="E5" s="28"/>
      <c r="F5" s="27" t="s">
        <v>1652</v>
      </c>
      <c r="G5" s="28"/>
      <c r="H5" s="27" t="s">
        <v>1653</v>
      </c>
      <c r="I5" s="28"/>
      <c r="J5" s="27" t="s">
        <v>1160</v>
      </c>
      <c r="K5" s="28"/>
      <c r="L5" s="27" t="s">
        <v>1137</v>
      </c>
      <c r="M5" s="27" t="s">
        <v>1193</v>
      </c>
      <c r="N5" s="28"/>
      <c r="O5" s="27" t="s">
        <v>1652</v>
      </c>
      <c r="P5" s="28"/>
      <c r="Q5" s="27" t="s">
        <v>1653</v>
      </c>
      <c r="R5" s="28"/>
      <c r="S5" s="27" t="s">
        <v>1160</v>
      </c>
      <c r="T5" s="28"/>
      <c r="U5" s="28"/>
    </row>
    <row r="6" ht="44.25" customHeight="1" spans="1:21">
      <c r="A6" s="29"/>
      <c r="B6" s="28"/>
      <c r="C6" s="28"/>
      <c r="D6" s="30" t="s">
        <v>1593</v>
      </c>
      <c r="E6" s="30" t="s">
        <v>1594</v>
      </c>
      <c r="F6" s="30" t="s">
        <v>1593</v>
      </c>
      <c r="G6" s="30" t="s">
        <v>1594</v>
      </c>
      <c r="H6" s="30" t="s">
        <v>1593</v>
      </c>
      <c r="I6" s="30" t="s">
        <v>1594</v>
      </c>
      <c r="J6" s="30" t="s">
        <v>1593</v>
      </c>
      <c r="K6" s="30" t="s">
        <v>1594</v>
      </c>
      <c r="L6" s="28"/>
      <c r="M6" s="30" t="s">
        <v>1593</v>
      </c>
      <c r="N6" s="30" t="s">
        <v>1594</v>
      </c>
      <c r="O6" s="30" t="s">
        <v>1593</v>
      </c>
      <c r="P6" s="30" t="s">
        <v>1594</v>
      </c>
      <c r="Q6" s="30" t="s">
        <v>1593</v>
      </c>
      <c r="R6" s="30" t="s">
        <v>1594</v>
      </c>
      <c r="S6" s="30" t="s">
        <v>1593</v>
      </c>
      <c r="T6" s="30" t="s">
        <v>1594</v>
      </c>
      <c r="U6" s="28"/>
    </row>
    <row r="7" ht="32.25" customHeight="1" spans="1:21">
      <c r="A7" s="31"/>
      <c r="B7" s="32" t="s">
        <v>1595</v>
      </c>
      <c r="C7" s="32" t="s">
        <v>1596</v>
      </c>
      <c r="D7" s="30" t="s">
        <v>1597</v>
      </c>
      <c r="E7" s="30" t="s">
        <v>1598</v>
      </c>
      <c r="F7" s="30" t="s">
        <v>1599</v>
      </c>
      <c r="G7" s="30" t="s">
        <v>1600</v>
      </c>
      <c r="H7" s="30" t="s">
        <v>1601</v>
      </c>
      <c r="I7" s="30" t="s">
        <v>1619</v>
      </c>
      <c r="J7" s="30" t="s">
        <v>1623</v>
      </c>
      <c r="K7" s="30" t="s">
        <v>1627</v>
      </c>
      <c r="L7" s="32" t="s">
        <v>1633</v>
      </c>
      <c r="M7" s="30" t="s">
        <v>1604</v>
      </c>
      <c r="N7" s="30" t="s">
        <v>1607</v>
      </c>
      <c r="O7" s="30" t="s">
        <v>1610</v>
      </c>
      <c r="P7" s="30" t="s">
        <v>1613</v>
      </c>
      <c r="Q7" s="30" t="s">
        <v>1617</v>
      </c>
      <c r="R7" s="30" t="s">
        <v>1621</v>
      </c>
      <c r="S7" s="30" t="s">
        <v>1625</v>
      </c>
      <c r="T7" s="30" t="s">
        <v>1629</v>
      </c>
      <c r="U7" s="32" t="s">
        <v>1631</v>
      </c>
    </row>
    <row r="8" ht="21.75" customHeight="1" spans="1:21">
      <c r="A8" s="33"/>
      <c r="B8" s="34" t="s">
        <v>1654</v>
      </c>
      <c r="C8" s="35">
        <f>D8+E8</f>
        <v>0</v>
      </c>
      <c r="D8" s="36">
        <f>SUM(F8+H8+J8)</f>
        <v>0</v>
      </c>
      <c r="E8" s="36">
        <f>SUM(G8+I8+K8)</f>
        <v>0</v>
      </c>
      <c r="F8" s="37">
        <v>0</v>
      </c>
      <c r="G8" s="37">
        <v>0</v>
      </c>
      <c r="H8" s="37">
        <v>0</v>
      </c>
      <c r="I8" s="37">
        <v>0</v>
      </c>
      <c r="J8" s="37">
        <v>0</v>
      </c>
      <c r="K8" s="37">
        <v>0</v>
      </c>
      <c r="L8" s="35">
        <f>M8+N8</f>
        <v>54.53</v>
      </c>
      <c r="M8" s="36">
        <f>SUM(O8+Q8+S8)</f>
        <v>0</v>
      </c>
      <c r="N8" s="36">
        <f>SUM(P8+R8+T8)</f>
        <v>54.53</v>
      </c>
      <c r="O8" s="37">
        <v>0</v>
      </c>
      <c r="P8" s="37">
        <v>0</v>
      </c>
      <c r="Q8" s="37">
        <v>0</v>
      </c>
      <c r="R8" s="37">
        <v>54.53</v>
      </c>
      <c r="S8" s="37">
        <v>0</v>
      </c>
      <c r="T8" s="37">
        <v>0</v>
      </c>
      <c r="U8" s="59" t="str">
        <f t="shared" ref="U8:U11" si="0">IFERROR((L8/C8)*100%,"")</f>
        <v/>
      </c>
    </row>
    <row r="9" ht="21.75" customHeight="1" spans="1:21">
      <c r="A9" s="38" t="s">
        <v>1655</v>
      </c>
      <c r="B9" s="39" t="s">
        <v>1656</v>
      </c>
      <c r="C9" s="35">
        <f t="shared" ref="C9:C11" si="1">SUM(D9:E9)</f>
        <v>0</v>
      </c>
      <c r="D9" s="40">
        <f t="shared" ref="D9:D11" si="2">F9+H9+J9</f>
        <v>0</v>
      </c>
      <c r="E9" s="40">
        <f t="shared" ref="E9:E11" si="3">G9+I9+K9</f>
        <v>0</v>
      </c>
      <c r="F9" s="41">
        <v>0</v>
      </c>
      <c r="G9" s="41">
        <v>0</v>
      </c>
      <c r="H9" s="41">
        <v>0</v>
      </c>
      <c r="I9" s="41">
        <v>0</v>
      </c>
      <c r="J9" s="41">
        <v>0</v>
      </c>
      <c r="K9" s="41">
        <v>0</v>
      </c>
      <c r="L9" s="35">
        <f t="shared" ref="L9:L11" si="4">SUM(M9:N9)</f>
        <v>54.53</v>
      </c>
      <c r="M9" s="40">
        <f t="shared" ref="M9:M11" si="5">O9+Q9+S9</f>
        <v>0</v>
      </c>
      <c r="N9" s="40">
        <f t="shared" ref="N9:N11" si="6">P9+R9+T9</f>
        <v>54.53</v>
      </c>
      <c r="O9" s="41">
        <v>0</v>
      </c>
      <c r="P9" s="41">
        <v>0</v>
      </c>
      <c r="Q9" s="41">
        <v>0</v>
      </c>
      <c r="R9" s="41">
        <v>54.53</v>
      </c>
      <c r="S9" s="41">
        <v>0</v>
      </c>
      <c r="T9" s="41">
        <v>0</v>
      </c>
      <c r="U9" s="60" t="str">
        <f t="shared" si="0"/>
        <v/>
      </c>
    </row>
    <row r="10" ht="21.75" customHeight="1" spans="1:21">
      <c r="A10" s="42" t="s">
        <v>1657</v>
      </c>
      <c r="B10" s="39" t="s">
        <v>1658</v>
      </c>
      <c r="C10" s="43">
        <f t="shared" si="1"/>
        <v>0</v>
      </c>
      <c r="D10" s="44">
        <f t="shared" si="2"/>
        <v>0</v>
      </c>
      <c r="E10" s="44">
        <f t="shared" si="3"/>
        <v>0</v>
      </c>
      <c r="F10" s="45">
        <v>0</v>
      </c>
      <c r="G10" s="45">
        <v>0</v>
      </c>
      <c r="H10" s="45">
        <v>0</v>
      </c>
      <c r="I10" s="45">
        <v>0</v>
      </c>
      <c r="J10" s="45">
        <v>0</v>
      </c>
      <c r="K10" s="45">
        <v>0</v>
      </c>
      <c r="L10" s="43">
        <f t="shared" si="4"/>
        <v>54.53</v>
      </c>
      <c r="M10" s="44">
        <f t="shared" si="5"/>
        <v>0</v>
      </c>
      <c r="N10" s="44">
        <f t="shared" si="6"/>
        <v>54.53</v>
      </c>
      <c r="O10" s="45">
        <v>0</v>
      </c>
      <c r="P10" s="45">
        <v>0</v>
      </c>
      <c r="Q10" s="45">
        <v>0</v>
      </c>
      <c r="R10" s="45">
        <v>54.53</v>
      </c>
      <c r="S10" s="45">
        <v>0</v>
      </c>
      <c r="T10" s="45">
        <v>0</v>
      </c>
      <c r="U10" s="61" t="str">
        <f t="shared" si="0"/>
        <v/>
      </c>
    </row>
    <row r="11" ht="21.75" customHeight="1" spans="1:21">
      <c r="A11" s="46" t="s">
        <v>1659</v>
      </c>
      <c r="B11" s="39" t="s">
        <v>1660</v>
      </c>
      <c r="C11" s="43">
        <f t="shared" si="1"/>
        <v>0</v>
      </c>
      <c r="D11" s="44">
        <f t="shared" si="2"/>
        <v>0</v>
      </c>
      <c r="E11" s="44">
        <f t="shared" si="3"/>
        <v>0</v>
      </c>
      <c r="F11" s="47">
        <v>0</v>
      </c>
      <c r="G11" s="47">
        <v>0</v>
      </c>
      <c r="H11" s="47">
        <v>0</v>
      </c>
      <c r="I11" s="47">
        <v>0</v>
      </c>
      <c r="J11" s="47">
        <v>0</v>
      </c>
      <c r="K11" s="47">
        <v>0</v>
      </c>
      <c r="L11" s="43">
        <f t="shared" si="4"/>
        <v>54.53</v>
      </c>
      <c r="M11" s="44">
        <f t="shared" si="5"/>
        <v>0</v>
      </c>
      <c r="N11" s="44">
        <f t="shared" si="6"/>
        <v>54.53</v>
      </c>
      <c r="O11" s="47">
        <v>0</v>
      </c>
      <c r="P11" s="47">
        <v>0</v>
      </c>
      <c r="Q11" s="47">
        <v>0</v>
      </c>
      <c r="R11" s="47">
        <v>54.53</v>
      </c>
      <c r="S11" s="47">
        <v>0</v>
      </c>
      <c r="T11" s="47">
        <v>0</v>
      </c>
      <c r="U11" s="61" t="str">
        <f t="shared" si="0"/>
        <v/>
      </c>
    </row>
    <row r="12" ht="21.75" customHeight="1" spans="1:21">
      <c r="A12" s="48" t="s">
        <v>1228</v>
      </c>
      <c r="B12" s="49"/>
      <c r="C12" s="50"/>
      <c r="D12" s="50"/>
      <c r="E12" s="51"/>
      <c r="F12" s="52"/>
      <c r="G12" s="52"/>
      <c r="H12" s="52"/>
      <c r="I12" s="52"/>
      <c r="J12" s="52"/>
      <c r="K12" s="52"/>
      <c r="L12" s="50"/>
      <c r="M12" s="50"/>
      <c r="N12" s="50"/>
      <c r="O12" s="52"/>
      <c r="P12" s="52"/>
      <c r="Q12" s="52"/>
      <c r="R12" s="52"/>
      <c r="S12" s="52"/>
      <c r="T12" s="52"/>
      <c r="U12" s="62"/>
    </row>
    <row r="13" ht="21.75" customHeight="1" spans="1:21">
      <c r="A13" s="53" t="s">
        <v>1231</v>
      </c>
      <c r="B13" s="53"/>
      <c r="C13" s="35">
        <f t="shared" ref="C13:C17" si="7">SUM(D13:E13)</f>
        <v>0</v>
      </c>
      <c r="D13" s="36">
        <f t="shared" ref="D13:K13" si="8">D8</f>
        <v>0</v>
      </c>
      <c r="E13" s="36">
        <f t="shared" si="8"/>
        <v>0</v>
      </c>
      <c r="F13" s="37">
        <f t="shared" si="8"/>
        <v>0</v>
      </c>
      <c r="G13" s="37">
        <f t="shared" si="8"/>
        <v>0</v>
      </c>
      <c r="H13" s="37">
        <f t="shared" si="8"/>
        <v>0</v>
      </c>
      <c r="I13" s="37">
        <f t="shared" si="8"/>
        <v>0</v>
      </c>
      <c r="J13" s="37">
        <f t="shared" si="8"/>
        <v>0</v>
      </c>
      <c r="K13" s="37">
        <f t="shared" si="8"/>
        <v>0</v>
      </c>
      <c r="L13" s="35">
        <f t="shared" ref="L13:L17" si="9">SUM(M13:N13)</f>
        <v>54.53</v>
      </c>
      <c r="M13" s="36">
        <f t="shared" ref="M13:T13" si="10">M8</f>
        <v>0</v>
      </c>
      <c r="N13" s="36">
        <f t="shared" si="10"/>
        <v>54.53</v>
      </c>
      <c r="O13" s="37">
        <f t="shared" si="10"/>
        <v>0</v>
      </c>
      <c r="P13" s="37">
        <f t="shared" si="10"/>
        <v>0</v>
      </c>
      <c r="Q13" s="37">
        <f t="shared" si="10"/>
        <v>0</v>
      </c>
      <c r="R13" s="37">
        <f t="shared" si="10"/>
        <v>54.53</v>
      </c>
      <c r="S13" s="37">
        <f t="shared" si="10"/>
        <v>0</v>
      </c>
      <c r="T13" s="37">
        <f t="shared" si="10"/>
        <v>0</v>
      </c>
      <c r="U13" s="60" t="str">
        <f t="shared" ref="U13:U17" si="11">IFERROR((L13/C13)*100%,"")</f>
        <v/>
      </c>
    </row>
    <row r="14" ht="21.75" customHeight="1" spans="1:21">
      <c r="A14" s="53" t="s">
        <v>1620</v>
      </c>
      <c r="B14" s="53"/>
      <c r="C14" s="54"/>
      <c r="D14" s="55">
        <f t="shared" ref="D14:D17" si="12">F14+H14+J14</f>
        <v>0</v>
      </c>
      <c r="E14" s="40">
        <f t="shared" ref="E14:E17" si="13">G14+I14+K14</f>
        <v>0</v>
      </c>
      <c r="F14" s="40"/>
      <c r="G14" s="56"/>
      <c r="H14" s="56"/>
      <c r="I14" s="56"/>
      <c r="J14" s="56"/>
      <c r="K14" s="56"/>
      <c r="L14" s="54"/>
      <c r="M14" s="40">
        <f t="shared" ref="M14:M17" si="14">O14+Q14+S14</f>
        <v>0</v>
      </c>
      <c r="N14" s="40">
        <f t="shared" ref="N14:N17" si="15">P14+R14+T14</f>
        <v>0</v>
      </c>
      <c r="O14" s="56"/>
      <c r="P14" s="56"/>
      <c r="Q14" s="56"/>
      <c r="R14" s="56"/>
      <c r="S14" s="56"/>
      <c r="T14" s="56"/>
      <c r="U14" s="60" t="str">
        <f t="shared" si="11"/>
        <v/>
      </c>
    </row>
    <row r="15" ht="21.75" customHeight="1" spans="1:21">
      <c r="A15" s="57" t="s">
        <v>1624</v>
      </c>
      <c r="B15" s="58"/>
      <c r="C15" s="35">
        <f t="shared" si="7"/>
        <v>0</v>
      </c>
      <c r="D15" s="40">
        <f t="shared" si="12"/>
        <v>0</v>
      </c>
      <c r="E15" s="40">
        <f t="shared" si="13"/>
        <v>0</v>
      </c>
      <c r="F15" s="40"/>
      <c r="G15" s="40"/>
      <c r="H15" s="40"/>
      <c r="I15" s="40"/>
      <c r="J15" s="40"/>
      <c r="K15" s="40"/>
      <c r="L15" s="35">
        <f t="shared" si="9"/>
        <v>0</v>
      </c>
      <c r="M15" s="40">
        <f t="shared" si="14"/>
        <v>0</v>
      </c>
      <c r="N15" s="40">
        <f t="shared" si="15"/>
        <v>0</v>
      </c>
      <c r="O15" s="40"/>
      <c r="P15" s="40"/>
      <c r="Q15" s="40"/>
      <c r="R15" s="40"/>
      <c r="S15" s="40"/>
      <c r="T15" s="40"/>
      <c r="U15" s="63" t="str">
        <f t="shared" si="11"/>
        <v/>
      </c>
    </row>
    <row r="16" ht="21.75" customHeight="1" spans="1:21">
      <c r="A16" s="53" t="s">
        <v>1628</v>
      </c>
      <c r="B16" s="53"/>
      <c r="C16" s="35">
        <f t="shared" si="7"/>
        <v>0</v>
      </c>
      <c r="D16" s="40">
        <f t="shared" si="12"/>
        <v>0</v>
      </c>
      <c r="E16" s="40">
        <f t="shared" si="13"/>
        <v>0</v>
      </c>
      <c r="F16" s="56"/>
      <c r="G16" s="56"/>
      <c r="H16" s="56"/>
      <c r="I16" s="56"/>
      <c r="J16" s="56"/>
      <c r="K16" s="56"/>
      <c r="L16" s="35">
        <f t="shared" si="9"/>
        <v>0</v>
      </c>
      <c r="M16" s="40">
        <f t="shared" si="14"/>
        <v>0</v>
      </c>
      <c r="N16" s="40">
        <f t="shared" si="15"/>
        <v>0</v>
      </c>
      <c r="O16" s="56"/>
      <c r="P16" s="56"/>
      <c r="Q16" s="56"/>
      <c r="R16" s="56"/>
      <c r="S16" s="56"/>
      <c r="T16" s="56"/>
      <c r="U16" s="60" t="str">
        <f t="shared" si="11"/>
        <v/>
      </c>
    </row>
    <row r="17" ht="21.75" customHeight="1" spans="1:21">
      <c r="A17" s="53" t="s">
        <v>1630</v>
      </c>
      <c r="B17" s="53"/>
      <c r="C17" s="35">
        <f t="shared" si="7"/>
        <v>39</v>
      </c>
      <c r="D17" s="40">
        <f t="shared" si="12"/>
        <v>0</v>
      </c>
      <c r="E17" s="40">
        <f t="shared" si="13"/>
        <v>39</v>
      </c>
      <c r="F17" s="56"/>
      <c r="G17" s="56"/>
      <c r="H17" s="56"/>
      <c r="I17" s="56">
        <v>39</v>
      </c>
      <c r="J17" s="56"/>
      <c r="K17" s="56"/>
      <c r="L17" s="35">
        <f t="shared" si="9"/>
        <v>0</v>
      </c>
      <c r="M17" s="40">
        <f t="shared" si="14"/>
        <v>0</v>
      </c>
      <c r="N17" s="40">
        <f t="shared" si="15"/>
        <v>0</v>
      </c>
      <c r="O17" s="40"/>
      <c r="P17" s="40"/>
      <c r="Q17" s="40"/>
      <c r="R17" s="40"/>
      <c r="S17" s="40"/>
      <c r="T17" s="40"/>
      <c r="U17" s="63">
        <f t="shared" si="11"/>
        <v>0</v>
      </c>
    </row>
  </sheetData>
  <mergeCells count="22">
    <mergeCell ref="A2:U2"/>
    <mergeCell ref="A3:U3"/>
    <mergeCell ref="C4:K4"/>
    <mergeCell ref="L4:T4"/>
    <mergeCell ref="D5:E5"/>
    <mergeCell ref="F5:G5"/>
    <mergeCell ref="H5:I5"/>
    <mergeCell ref="J5:K5"/>
    <mergeCell ref="M5:N5"/>
    <mergeCell ref="O5:P5"/>
    <mergeCell ref="Q5:R5"/>
    <mergeCell ref="S5:T5"/>
    <mergeCell ref="A13:B13"/>
    <mergeCell ref="A14:B14"/>
    <mergeCell ref="A15:B15"/>
    <mergeCell ref="A16:B16"/>
    <mergeCell ref="A17:B17"/>
    <mergeCell ref="A4:A7"/>
    <mergeCell ref="B4:B6"/>
    <mergeCell ref="C5:C6"/>
    <mergeCell ref="L5:L6"/>
    <mergeCell ref="U4:U6"/>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tabSelected="1" topLeftCell="A19" workbookViewId="0">
      <selection activeCell="K21" sqref="K21"/>
    </sheetView>
  </sheetViews>
  <sheetFormatPr defaultColWidth="7.75" defaultRowHeight="13.5" customHeight="1" outlineLevelCol="4"/>
  <cols>
    <col min="1" max="1" width="6.375" customWidth="1"/>
    <col min="2" max="2" width="45" customWidth="1"/>
    <col min="3" max="3" width="6.625" customWidth="1"/>
    <col min="4" max="5" width="14.875" customWidth="1"/>
  </cols>
  <sheetData>
    <row r="1" ht="14.25" customHeight="1" spans="1:5">
      <c r="A1" s="1" t="s">
        <v>1661</v>
      </c>
      <c r="B1" s="2"/>
      <c r="C1" s="2"/>
      <c r="D1" s="2"/>
      <c r="E1" s="2"/>
    </row>
    <row r="2" ht="22.5" customHeight="1" spans="1:5">
      <c r="A2" s="3" t="s">
        <v>1662</v>
      </c>
      <c r="B2" s="3"/>
      <c r="C2" s="3"/>
      <c r="D2" s="3"/>
      <c r="E2" s="3"/>
    </row>
    <row r="3" ht="21" customHeight="1" spans="1:5">
      <c r="A3" s="4"/>
      <c r="B3" s="4"/>
      <c r="C3" s="4"/>
      <c r="D3" s="4"/>
      <c r="E3" s="4"/>
    </row>
    <row r="4" ht="21.75" customHeight="1" spans="1:5">
      <c r="A4" s="5" t="s">
        <v>1663</v>
      </c>
      <c r="B4" s="6"/>
      <c r="C4" s="5" t="s">
        <v>1591</v>
      </c>
      <c r="D4" s="5" t="s">
        <v>1593</v>
      </c>
      <c r="E4" s="5" t="s">
        <v>1594</v>
      </c>
    </row>
    <row r="5" ht="21.75" customHeight="1" spans="1:5">
      <c r="A5" s="7" t="s">
        <v>1664</v>
      </c>
      <c r="B5" s="6"/>
      <c r="C5" s="5" t="s">
        <v>1596</v>
      </c>
      <c r="D5" s="8"/>
      <c r="E5" s="7"/>
    </row>
    <row r="6" ht="21.75" customHeight="1" spans="1:5">
      <c r="A6" s="9"/>
      <c r="B6" s="9" t="s">
        <v>1665</v>
      </c>
      <c r="C6" s="10" t="s">
        <v>1597</v>
      </c>
      <c r="D6" s="11"/>
      <c r="E6" s="11">
        <v>18</v>
      </c>
    </row>
    <row r="7" ht="21.75" customHeight="1" spans="1:5">
      <c r="A7" s="9"/>
      <c r="B7" s="9" t="s">
        <v>1666</v>
      </c>
      <c r="C7" s="10" t="s">
        <v>1598</v>
      </c>
      <c r="D7" s="11"/>
      <c r="E7" s="11">
        <v>18</v>
      </c>
    </row>
    <row r="8" ht="21.75" customHeight="1" spans="1:5">
      <c r="A8" s="9"/>
      <c r="B8" s="9" t="s">
        <v>1667</v>
      </c>
      <c r="C8" s="10" t="s">
        <v>1599</v>
      </c>
      <c r="D8" s="11"/>
      <c r="E8" s="11"/>
    </row>
    <row r="9" ht="21.75" customHeight="1" spans="1:5">
      <c r="A9" s="9"/>
      <c r="B9" s="9" t="s">
        <v>1668</v>
      </c>
      <c r="C9" s="10" t="s">
        <v>1600</v>
      </c>
      <c r="D9" s="12"/>
      <c r="E9" s="12" t="s">
        <v>1669</v>
      </c>
    </row>
    <row r="10" ht="21.75" customHeight="1" spans="1:5">
      <c r="A10" s="9"/>
      <c r="B10" s="9" t="s">
        <v>1670</v>
      </c>
      <c r="C10" s="10" t="s">
        <v>1601</v>
      </c>
      <c r="D10" s="12"/>
      <c r="E10" s="12" t="s">
        <v>1669</v>
      </c>
    </row>
    <row r="11" ht="21.75" customHeight="1" spans="1:5">
      <c r="A11" s="9"/>
      <c r="B11" s="9" t="s">
        <v>1671</v>
      </c>
      <c r="C11" s="10" t="s">
        <v>1619</v>
      </c>
      <c r="D11" s="12"/>
      <c r="E11" s="12" t="s">
        <v>1669</v>
      </c>
    </row>
    <row r="12" ht="21.75" customHeight="1" spans="1:5">
      <c r="A12" s="9"/>
      <c r="B12" s="9" t="s">
        <v>1672</v>
      </c>
      <c r="C12" s="10" t="s">
        <v>1623</v>
      </c>
      <c r="D12" s="12"/>
      <c r="E12" s="12" t="s">
        <v>1669</v>
      </c>
    </row>
    <row r="13" ht="21.75" customHeight="1" spans="1:5">
      <c r="A13" s="7" t="s">
        <v>1673</v>
      </c>
      <c r="B13" s="6"/>
      <c r="C13" s="5" t="s">
        <v>1627</v>
      </c>
      <c r="D13" s="13"/>
      <c r="E13" s="13"/>
    </row>
    <row r="14" ht="21.75" customHeight="1" spans="1:5">
      <c r="A14" s="7"/>
      <c r="B14" s="7" t="s">
        <v>1674</v>
      </c>
      <c r="C14" s="5" t="s">
        <v>1633</v>
      </c>
      <c r="D14" s="13"/>
      <c r="E14" s="13"/>
    </row>
    <row r="15" ht="21.75" customHeight="1" spans="1:5">
      <c r="A15" s="9"/>
      <c r="B15" s="9" t="s">
        <v>1675</v>
      </c>
      <c r="C15" s="10" t="s">
        <v>1604</v>
      </c>
      <c r="D15" s="14"/>
      <c r="E15" s="14">
        <v>1019686.29</v>
      </c>
    </row>
    <row r="16" ht="21.75" customHeight="1" spans="1:5">
      <c r="A16" s="9"/>
      <c r="B16" s="9" t="s">
        <v>1676</v>
      </c>
      <c r="C16" s="10" t="s">
        <v>1607</v>
      </c>
      <c r="D16" s="14"/>
      <c r="E16" s="14">
        <v>692756.6</v>
      </c>
    </row>
    <row r="17" ht="21.75" customHeight="1" spans="1:5">
      <c r="A17" s="9"/>
      <c r="B17" s="9" t="s">
        <v>1677</v>
      </c>
      <c r="C17" s="10" t="s">
        <v>1610</v>
      </c>
      <c r="D17" s="14"/>
      <c r="E17" s="14">
        <v>326929.69</v>
      </c>
    </row>
    <row r="18" ht="21.75" customHeight="1" spans="1:5">
      <c r="A18" s="9"/>
      <c r="B18" s="9" t="s">
        <v>1678</v>
      </c>
      <c r="C18" s="10" t="s">
        <v>1613</v>
      </c>
      <c r="D18" s="14"/>
      <c r="E18" s="14">
        <v>972.5</v>
      </c>
    </row>
    <row r="19" ht="21.75" customHeight="1" spans="1:5">
      <c r="A19" s="9"/>
      <c r="B19" s="9" t="s">
        <v>1679</v>
      </c>
      <c r="C19" s="10" t="s">
        <v>1617</v>
      </c>
      <c r="D19" s="14"/>
      <c r="E19" s="14">
        <v>844.48</v>
      </c>
    </row>
    <row r="20" ht="21.75" customHeight="1" spans="1:5">
      <c r="A20" s="9"/>
      <c r="B20" s="9" t="s">
        <v>1680</v>
      </c>
      <c r="C20" s="10" t="s">
        <v>1621</v>
      </c>
      <c r="D20" s="14"/>
      <c r="E20" s="14"/>
    </row>
    <row r="21" ht="21.75" customHeight="1" spans="1:5">
      <c r="A21" s="7"/>
      <c r="B21" s="7" t="s">
        <v>1681</v>
      </c>
      <c r="C21" s="5" t="s">
        <v>1625</v>
      </c>
      <c r="D21" s="13"/>
      <c r="E21" s="13"/>
    </row>
    <row r="22" ht="21.75" customHeight="1" spans="1:5">
      <c r="A22" s="9"/>
      <c r="B22" s="9" t="s">
        <v>1675</v>
      </c>
      <c r="C22" s="10" t="s">
        <v>1629</v>
      </c>
      <c r="D22" s="14"/>
      <c r="E22" s="14"/>
    </row>
    <row r="23" ht="21.75" customHeight="1" spans="1:5">
      <c r="A23" s="9"/>
      <c r="B23" s="9" t="s">
        <v>1676</v>
      </c>
      <c r="C23" s="10" t="s">
        <v>1631</v>
      </c>
      <c r="D23" s="14"/>
      <c r="E23" s="14"/>
    </row>
    <row r="24" ht="21.75" customHeight="1" spans="1:5">
      <c r="A24" s="9"/>
      <c r="B24" s="9" t="s">
        <v>1677</v>
      </c>
      <c r="C24" s="10" t="s">
        <v>1635</v>
      </c>
      <c r="D24" s="14"/>
      <c r="E24" s="14"/>
    </row>
    <row r="25" ht="21.75" customHeight="1" spans="1:5">
      <c r="A25" s="9"/>
      <c r="B25" s="9" t="s">
        <v>1678</v>
      </c>
      <c r="C25" s="10" t="s">
        <v>1682</v>
      </c>
      <c r="D25" s="14"/>
      <c r="E25" s="14"/>
    </row>
    <row r="26" ht="21.75" customHeight="1" spans="1:5">
      <c r="A26" s="9"/>
      <c r="B26" s="9" t="s">
        <v>1679</v>
      </c>
      <c r="C26" s="10" t="s">
        <v>1683</v>
      </c>
      <c r="D26" s="14"/>
      <c r="E26" s="14"/>
    </row>
    <row r="27" ht="21.75" customHeight="1" spans="1:5">
      <c r="A27" s="9"/>
      <c r="B27" s="9" t="s">
        <v>1680</v>
      </c>
      <c r="C27" s="10" t="s">
        <v>1684</v>
      </c>
      <c r="D27" s="14"/>
      <c r="E27" s="14"/>
    </row>
    <row r="28" ht="21.75" customHeight="1" spans="1:5">
      <c r="A28" s="7" t="s">
        <v>1685</v>
      </c>
      <c r="B28" s="6"/>
      <c r="C28" s="5" t="s">
        <v>1686</v>
      </c>
      <c r="D28" s="13"/>
      <c r="E28" s="13"/>
    </row>
    <row r="29" ht="21.75" customHeight="1" spans="1:5">
      <c r="A29" s="9"/>
      <c r="B29" s="9" t="s">
        <v>1687</v>
      </c>
      <c r="C29" s="10" t="s">
        <v>1688</v>
      </c>
      <c r="D29" s="15"/>
      <c r="E29" s="12"/>
    </row>
    <row r="30" ht="21.75" customHeight="1" spans="1:5">
      <c r="A30" s="9"/>
      <c r="B30" s="9" t="s">
        <v>1689</v>
      </c>
      <c r="C30" s="10" t="s">
        <v>1690</v>
      </c>
      <c r="D30" s="16"/>
      <c r="E30" s="16"/>
    </row>
    <row r="31" ht="21.75" customHeight="1" spans="1:5">
      <c r="A31" s="7" t="s">
        <v>1691</v>
      </c>
      <c r="B31" s="6"/>
      <c r="C31" s="5" t="s">
        <v>1692</v>
      </c>
      <c r="D31" s="13"/>
      <c r="E31" s="13"/>
    </row>
    <row r="32" ht="21.75" customHeight="1" spans="1:5">
      <c r="A32" s="9"/>
      <c r="B32" s="9" t="s">
        <v>1693</v>
      </c>
      <c r="C32" s="10" t="s">
        <v>1694</v>
      </c>
      <c r="D32" s="12"/>
      <c r="E32" s="12" t="s">
        <v>1695</v>
      </c>
    </row>
    <row r="33" ht="21.75" customHeight="1" spans="1:5">
      <c r="A33" s="17"/>
      <c r="B33" s="17" t="s">
        <v>1696</v>
      </c>
      <c r="C33" s="18" t="s">
        <v>1697</v>
      </c>
      <c r="D33" s="16"/>
      <c r="E33" s="16" t="s">
        <v>1698</v>
      </c>
    </row>
    <row r="34" ht="21.75" customHeight="1" spans="1:5">
      <c r="A34" s="19" t="s">
        <v>1699</v>
      </c>
      <c r="B34" s="19"/>
      <c r="C34" s="20"/>
      <c r="D34" s="21"/>
      <c r="E34" s="21"/>
    </row>
  </sheetData>
  <mergeCells count="8">
    <mergeCell ref="A2:E2"/>
    <mergeCell ref="A3:E3"/>
    <mergeCell ref="A4:B4"/>
    <mergeCell ref="A5:B5"/>
    <mergeCell ref="A13:B13"/>
    <mergeCell ref="A28:B28"/>
    <mergeCell ref="A31:B31"/>
    <mergeCell ref="A34:E34"/>
  </mergeCells>
  <dataValidations count="3">
    <dataValidation type="list" allowBlank="1" showInputMessage="1" showErrorMessage="1" sqref="D9:E9 D10:E12">
      <formula1>"是,否"</formula1>
    </dataValidation>
    <dataValidation type="list" allowBlank="1" showInputMessage="1" showErrorMessage="1" sqref="D29:E29">
      <formula1>"单一比例,分类比例"</formula1>
    </dataValidation>
    <dataValidation type="list" allowBlank="1" showInputMessage="1" showErrorMessage="1" sqref="D32:E32">
      <formula1>"人大,政府"</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78"/>
  <sheetViews>
    <sheetView zoomScale="85" zoomScaleNormal="85" workbookViewId="0">
      <pane ySplit="5" topLeftCell="A873" activePane="bottomLeft" state="frozen"/>
      <selection/>
      <selection pane="bottomLeft" activeCell="B873" sqref="B873"/>
    </sheetView>
  </sheetViews>
  <sheetFormatPr defaultColWidth="9" defaultRowHeight="13.5" customHeight="1"/>
  <cols>
    <col min="2" max="2" width="41.375" customWidth="1"/>
    <col min="3" max="3" width="18.5" customWidth="1"/>
    <col min="4" max="4" width="16.5" customWidth="1"/>
    <col min="5" max="5" width="23.25" customWidth="1"/>
    <col min="6" max="6" width="20.2916666666667" customWidth="1"/>
    <col min="7" max="7" width="18.675" customWidth="1"/>
    <col min="8" max="8" width="27.65" customWidth="1"/>
    <col min="9" max="9" width="38.5333333333333" customWidth="1"/>
  </cols>
  <sheetData>
    <row r="1" ht="14.25" customHeight="1" spans="1:9">
      <c r="A1" s="437" t="s">
        <v>39</v>
      </c>
      <c r="B1" s="438"/>
      <c r="C1" s="439"/>
      <c r="D1" s="439"/>
      <c r="E1" s="439"/>
      <c r="F1" s="440" t="s">
        <v>37</v>
      </c>
      <c r="G1" s="440"/>
      <c r="H1" s="441"/>
      <c r="I1" s="441"/>
    </row>
    <row r="2" ht="22.5" customHeight="1" spans="1:9">
      <c r="A2" s="442" t="s">
        <v>40</v>
      </c>
      <c r="B2" s="442"/>
      <c r="C2" s="442"/>
      <c r="D2" s="442"/>
      <c r="E2" s="442"/>
      <c r="F2" s="442"/>
      <c r="G2" s="442"/>
      <c r="H2" s="442"/>
      <c r="I2" s="442"/>
    </row>
    <row r="3" customHeight="1" spans="1:9">
      <c r="A3" s="443"/>
      <c r="B3" s="439"/>
      <c r="C3" s="439"/>
      <c r="D3" s="439"/>
      <c r="E3" s="439"/>
      <c r="F3" s="439"/>
      <c r="G3" s="441"/>
      <c r="H3" s="441"/>
      <c r="I3" s="471"/>
    </row>
    <row r="4" ht="23.25" customHeight="1" spans="1:9">
      <c r="A4" s="444" t="s">
        <v>2</v>
      </c>
      <c r="B4" s="445"/>
      <c r="C4" s="446" t="s">
        <v>3</v>
      </c>
      <c r="D4" s="446" t="s">
        <v>4</v>
      </c>
      <c r="E4" s="447" t="s">
        <v>5</v>
      </c>
      <c r="F4" s="448"/>
      <c r="G4" s="448"/>
      <c r="H4" s="449"/>
      <c r="I4" s="452" t="s">
        <v>41</v>
      </c>
    </row>
    <row r="5" ht="38.25" customHeight="1" spans="1:9">
      <c r="A5" s="450" t="s">
        <v>6</v>
      </c>
      <c r="B5" s="445" t="s">
        <v>7</v>
      </c>
      <c r="C5" s="451"/>
      <c r="D5" s="451"/>
      <c r="E5" s="447" t="s">
        <v>8</v>
      </c>
      <c r="F5" s="452" t="s">
        <v>9</v>
      </c>
      <c r="G5" s="452" t="s">
        <v>10</v>
      </c>
      <c r="H5" s="452" t="s">
        <v>42</v>
      </c>
      <c r="I5" s="472"/>
    </row>
    <row r="6" customHeight="1" spans="1:10">
      <c r="A6" s="453">
        <v>201</v>
      </c>
      <c r="B6" s="454" t="s">
        <v>43</v>
      </c>
      <c r="C6" s="455">
        <f>C7+C19+C28+C39+C50+C61+C72+C80+C89+C102+C111+C122+C134+C141+C149+C155+C162+C169+C176+C183+C190+C198+C204+C210+C217+C232</f>
        <v>26231</v>
      </c>
      <c r="D6" s="455">
        <f>D7+D19+D28+D39+D50+D61+D72+D80+D89+D102+D111+D122+D134+D141+D149+D155+D162+D169+D176+D183+D190+D198+D204+D210+D217+D232</f>
        <v>19825</v>
      </c>
      <c r="E6" s="455">
        <f>E7+E19+E28+E39+E50+E61+E72+E80+E89+E102+E111+E122+E134+E141+E149+E155+E162+E169+E176+E183+E190+E198+E204+E210+E217+E232</f>
        <v>29953.05</v>
      </c>
      <c r="F6" s="456">
        <f>IFERROR((E6/C6)*100%,"")</f>
        <v>1.14189508596699</v>
      </c>
      <c r="G6" s="456">
        <f t="shared" ref="G6:G14" si="0">IFERROR((E6/D6)*100%,"")</f>
        <v>1.51087263556116</v>
      </c>
      <c r="H6" s="457"/>
      <c r="I6" s="455">
        <f>I7+I19+I28+I39+I50+I61+I72+I80+I89+I102+I111+I122+I134+I141+I149+I155+I162+I169+I176+I183+I190+I198+I204+I210+I217+I232</f>
        <v>0</v>
      </c>
      <c r="J6" s="473"/>
    </row>
    <row r="7" customHeight="1" spans="1:10">
      <c r="A7" s="453">
        <v>20101</v>
      </c>
      <c r="B7" s="458" t="s">
        <v>44</v>
      </c>
      <c r="C7" s="459">
        <f>SUM(C8:C18)</f>
        <v>2724.8</v>
      </c>
      <c r="D7" s="459">
        <f>SUM(D8:D18)</f>
        <v>600</v>
      </c>
      <c r="E7" s="459">
        <f>SUM(E8:E18)</f>
        <v>1120.55</v>
      </c>
      <c r="F7" s="456">
        <f>IFERROR((E7/C7)*100%,"")</f>
        <v>0.411241192014093</v>
      </c>
      <c r="G7" s="456">
        <f t="shared" si="0"/>
        <v>1.86758333333333</v>
      </c>
      <c r="H7" s="456"/>
      <c r="I7" s="474">
        <f>SUM(I8:I18)</f>
        <v>0</v>
      </c>
      <c r="J7" s="473"/>
    </row>
    <row r="8" customHeight="1" spans="1:9">
      <c r="A8" s="460">
        <v>2010101</v>
      </c>
      <c r="B8" s="461" t="s">
        <v>45</v>
      </c>
      <c r="C8" s="462">
        <v>2706.8</v>
      </c>
      <c r="D8" s="462">
        <v>492</v>
      </c>
      <c r="E8" s="463">
        <v>1066.55</v>
      </c>
      <c r="F8" s="464">
        <f>IFERROR((E8/E15)*100%,"")</f>
        <v>19.7509259259259</v>
      </c>
      <c r="G8" s="464">
        <f t="shared" si="0"/>
        <v>2.16778455284553</v>
      </c>
      <c r="H8" s="456"/>
      <c r="I8" s="475"/>
    </row>
    <row r="9" customHeight="1" spans="1:9">
      <c r="A9" s="460">
        <v>2010102</v>
      </c>
      <c r="B9" s="461" t="s">
        <v>46</v>
      </c>
      <c r="C9" s="462"/>
      <c r="D9" s="462">
        <v>11</v>
      </c>
      <c r="E9" s="463"/>
      <c r="F9" s="464" t="str">
        <f t="shared" ref="F9:F14" si="1">IFERROR((E9/C9)*100%,"")</f>
        <v/>
      </c>
      <c r="G9" s="464">
        <f t="shared" si="0"/>
        <v>0</v>
      </c>
      <c r="H9" s="456"/>
      <c r="I9" s="475"/>
    </row>
    <row r="10" customHeight="1" spans="1:9">
      <c r="A10" s="460">
        <v>2010103</v>
      </c>
      <c r="B10" s="465" t="s">
        <v>47</v>
      </c>
      <c r="C10" s="462"/>
      <c r="D10" s="462">
        <v>12</v>
      </c>
      <c r="E10" s="463"/>
      <c r="F10" s="466" t="str">
        <f t="shared" si="1"/>
        <v/>
      </c>
      <c r="G10" s="464">
        <f t="shared" si="0"/>
        <v>0</v>
      </c>
      <c r="H10" s="456"/>
      <c r="I10" s="475"/>
    </row>
    <row r="11" customHeight="1" spans="1:9">
      <c r="A11" s="460">
        <v>2010104</v>
      </c>
      <c r="B11" s="465" t="s">
        <v>48</v>
      </c>
      <c r="C11" s="462"/>
      <c r="D11" s="462">
        <v>61</v>
      </c>
      <c r="E11" s="463"/>
      <c r="F11" s="464" t="str">
        <f t="shared" si="1"/>
        <v/>
      </c>
      <c r="G11" s="464">
        <f t="shared" si="0"/>
        <v>0</v>
      </c>
      <c r="H11" s="456"/>
      <c r="I11" s="475"/>
    </row>
    <row r="12" customHeight="1" spans="1:9">
      <c r="A12" s="460">
        <v>2010105</v>
      </c>
      <c r="B12" s="465" t="s">
        <v>49</v>
      </c>
      <c r="C12" s="462"/>
      <c r="D12" s="462"/>
      <c r="E12" s="463"/>
      <c r="F12" s="464" t="str">
        <f t="shared" si="1"/>
        <v/>
      </c>
      <c r="G12" s="464" t="str">
        <f t="shared" si="0"/>
        <v/>
      </c>
      <c r="H12" s="456"/>
      <c r="I12" s="475"/>
    </row>
    <row r="13" customHeight="1" spans="1:9">
      <c r="A13" s="460">
        <v>2010106</v>
      </c>
      <c r="B13" s="467" t="s">
        <v>50</v>
      </c>
      <c r="C13" s="462"/>
      <c r="D13" s="462"/>
      <c r="E13" s="463"/>
      <c r="F13" s="464" t="str">
        <f t="shared" si="1"/>
        <v/>
      </c>
      <c r="G13" s="464" t="str">
        <f t="shared" si="0"/>
        <v/>
      </c>
      <c r="H13" s="456"/>
      <c r="I13" s="475"/>
    </row>
    <row r="14" customHeight="1" spans="1:9">
      <c r="A14" s="460">
        <v>2010107</v>
      </c>
      <c r="B14" s="467" t="s">
        <v>51</v>
      </c>
      <c r="C14" s="462"/>
      <c r="D14" s="462">
        <v>1</v>
      </c>
      <c r="E14" s="463"/>
      <c r="F14" s="464" t="str">
        <f t="shared" si="1"/>
        <v/>
      </c>
      <c r="G14" s="464">
        <f t="shared" si="0"/>
        <v>0</v>
      </c>
      <c r="H14" s="456"/>
      <c r="I14" s="475"/>
    </row>
    <row r="15" customHeight="1" spans="1:9">
      <c r="A15" s="460">
        <v>2010108</v>
      </c>
      <c r="B15" s="467" t="s">
        <v>52</v>
      </c>
      <c r="C15" s="462">
        <v>18</v>
      </c>
      <c r="D15" s="462">
        <v>13</v>
      </c>
      <c r="E15" s="463">
        <v>54</v>
      </c>
      <c r="F15" s="464" t="str">
        <f>IFERROR((#REF!/C15)*100%,"")</f>
        <v/>
      </c>
      <c r="G15" s="464" t="str">
        <f>IFERROR((#REF!/D15)*100%,"")</f>
        <v/>
      </c>
      <c r="H15" s="456"/>
      <c r="I15" s="475"/>
    </row>
    <row r="16" customHeight="1" spans="1:9">
      <c r="A16" s="460">
        <v>2010109</v>
      </c>
      <c r="B16" s="467" t="s">
        <v>53</v>
      </c>
      <c r="C16" s="462"/>
      <c r="D16" s="462"/>
      <c r="E16" s="463"/>
      <c r="F16" s="464" t="str">
        <f t="shared" ref="F16:F79" si="2">IFERROR((E16/C16)*100%,"")</f>
        <v/>
      </c>
      <c r="G16" s="464" t="str">
        <f t="shared" ref="G16:G79" si="3">IFERROR((E16/D16)*100%,"")</f>
        <v/>
      </c>
      <c r="H16" s="456"/>
      <c r="I16" s="475"/>
    </row>
    <row r="17" customHeight="1" spans="1:9">
      <c r="A17" s="460">
        <v>2010150</v>
      </c>
      <c r="B17" s="467" t="s">
        <v>54</v>
      </c>
      <c r="C17" s="462"/>
      <c r="D17" s="462"/>
      <c r="E17" s="463"/>
      <c r="F17" s="464" t="str">
        <f t="shared" si="2"/>
        <v/>
      </c>
      <c r="G17" s="464" t="str">
        <f t="shared" si="3"/>
        <v/>
      </c>
      <c r="H17" s="456"/>
      <c r="I17" s="475"/>
    </row>
    <row r="18" customHeight="1" spans="1:9">
      <c r="A18" s="460">
        <v>2010199</v>
      </c>
      <c r="B18" s="467" t="s">
        <v>55</v>
      </c>
      <c r="C18" s="462"/>
      <c r="D18" s="462">
        <v>10</v>
      </c>
      <c r="E18" s="463"/>
      <c r="F18" s="464" t="str">
        <f t="shared" si="2"/>
        <v/>
      </c>
      <c r="G18" s="464">
        <f t="shared" si="3"/>
        <v>0</v>
      </c>
      <c r="H18" s="456"/>
      <c r="I18" s="475"/>
    </row>
    <row r="19" customHeight="1" spans="1:10">
      <c r="A19" s="453">
        <v>20102</v>
      </c>
      <c r="B19" s="458" t="s">
        <v>56</v>
      </c>
      <c r="C19" s="459">
        <f>SUM(C20:C27)</f>
        <v>219.01</v>
      </c>
      <c r="D19" s="459">
        <f>SUM(D20:D27)</f>
        <v>218</v>
      </c>
      <c r="E19" s="459">
        <f>SUM(E20:E27)</f>
        <v>265.36</v>
      </c>
      <c r="F19" s="456">
        <f t="shared" si="2"/>
        <v>1.21163417195562</v>
      </c>
      <c r="G19" s="456">
        <f t="shared" si="3"/>
        <v>1.21724770642202</v>
      </c>
      <c r="H19" s="456"/>
      <c r="I19" s="474">
        <f>SUM(I20:I27)</f>
        <v>0</v>
      </c>
      <c r="J19" s="473"/>
    </row>
    <row r="20" customHeight="1" spans="1:9">
      <c r="A20" s="460">
        <v>2010201</v>
      </c>
      <c r="B20" s="461" t="s">
        <v>45</v>
      </c>
      <c r="C20" s="462">
        <v>210.01</v>
      </c>
      <c r="D20" s="462">
        <v>214</v>
      </c>
      <c r="E20" s="463">
        <v>265.36</v>
      </c>
      <c r="F20" s="464">
        <f t="shared" si="2"/>
        <v>1.26355887814866</v>
      </c>
      <c r="G20" s="464">
        <f t="shared" si="3"/>
        <v>1.24</v>
      </c>
      <c r="H20" s="456"/>
      <c r="I20" s="475"/>
    </row>
    <row r="21" customHeight="1" spans="1:9">
      <c r="A21" s="460">
        <v>2010202</v>
      </c>
      <c r="B21" s="461" t="s">
        <v>46</v>
      </c>
      <c r="C21" s="462"/>
      <c r="D21" s="462">
        <v>4</v>
      </c>
      <c r="E21" s="463"/>
      <c r="F21" s="464" t="str">
        <f t="shared" si="2"/>
        <v/>
      </c>
      <c r="G21" s="464">
        <f t="shared" si="3"/>
        <v>0</v>
      </c>
      <c r="H21" s="456"/>
      <c r="I21" s="475"/>
    </row>
    <row r="22" customHeight="1" spans="1:9">
      <c r="A22" s="460">
        <v>2010203</v>
      </c>
      <c r="B22" s="465" t="s">
        <v>47</v>
      </c>
      <c r="C22" s="462"/>
      <c r="D22" s="462"/>
      <c r="E22" s="463"/>
      <c r="F22" s="464" t="str">
        <f t="shared" si="2"/>
        <v/>
      </c>
      <c r="G22" s="464" t="str">
        <f t="shared" si="3"/>
        <v/>
      </c>
      <c r="H22" s="456"/>
      <c r="I22" s="475"/>
    </row>
    <row r="23" customHeight="1" spans="1:9">
      <c r="A23" s="460">
        <v>2010204</v>
      </c>
      <c r="B23" s="465" t="s">
        <v>57</v>
      </c>
      <c r="C23" s="462"/>
      <c r="D23" s="462"/>
      <c r="E23" s="463"/>
      <c r="F23" s="464" t="str">
        <f t="shared" si="2"/>
        <v/>
      </c>
      <c r="G23" s="464" t="str">
        <f t="shared" si="3"/>
        <v/>
      </c>
      <c r="H23" s="456"/>
      <c r="I23" s="475"/>
    </row>
    <row r="24" customHeight="1" spans="1:9">
      <c r="A24" s="460">
        <v>2010205</v>
      </c>
      <c r="B24" s="465" t="s">
        <v>58</v>
      </c>
      <c r="C24" s="462"/>
      <c r="D24" s="462"/>
      <c r="E24" s="463"/>
      <c r="F24" s="464" t="str">
        <f t="shared" si="2"/>
        <v/>
      </c>
      <c r="G24" s="464" t="str">
        <f t="shared" si="3"/>
        <v/>
      </c>
      <c r="H24" s="456"/>
      <c r="I24" s="475"/>
    </row>
    <row r="25" customHeight="1" spans="1:9">
      <c r="A25" s="460">
        <v>2010206</v>
      </c>
      <c r="B25" s="465" t="s">
        <v>59</v>
      </c>
      <c r="C25" s="462"/>
      <c r="D25" s="462"/>
      <c r="E25" s="463"/>
      <c r="F25" s="464" t="str">
        <f t="shared" si="2"/>
        <v/>
      </c>
      <c r="G25" s="464" t="str">
        <f t="shared" si="3"/>
        <v/>
      </c>
      <c r="H25" s="456"/>
      <c r="I25" s="475"/>
    </row>
    <row r="26" customHeight="1" spans="1:9">
      <c r="A26" s="460">
        <v>2010250</v>
      </c>
      <c r="B26" s="465" t="s">
        <v>54</v>
      </c>
      <c r="C26" s="462">
        <v>9</v>
      </c>
      <c r="D26" s="462"/>
      <c r="E26" s="463"/>
      <c r="F26" s="464">
        <f t="shared" si="2"/>
        <v>0</v>
      </c>
      <c r="G26" s="464" t="str">
        <f t="shared" si="3"/>
        <v/>
      </c>
      <c r="H26" s="456"/>
      <c r="I26" s="475"/>
    </row>
    <row r="27" customHeight="1" spans="1:9">
      <c r="A27" s="460">
        <v>2010299</v>
      </c>
      <c r="B27" s="465" t="s">
        <v>60</v>
      </c>
      <c r="C27" s="462"/>
      <c r="D27" s="462"/>
      <c r="E27" s="463"/>
      <c r="F27" s="464" t="str">
        <f t="shared" si="2"/>
        <v/>
      </c>
      <c r="G27" s="464" t="str">
        <f t="shared" si="3"/>
        <v/>
      </c>
      <c r="H27" s="456"/>
      <c r="I27" s="475"/>
    </row>
    <row r="28" customHeight="1" spans="1:10">
      <c r="A28" s="453">
        <v>20103</v>
      </c>
      <c r="B28" s="458" t="s">
        <v>61</v>
      </c>
      <c r="C28" s="459">
        <f>SUM(C29:C38)</f>
        <v>15294.55</v>
      </c>
      <c r="D28" s="459">
        <f>SUM(D29:D38)</f>
        <v>13102</v>
      </c>
      <c r="E28" s="459">
        <f>SUM(E29:E38)</f>
        <v>22675.45</v>
      </c>
      <c r="F28" s="456">
        <f t="shared" si="2"/>
        <v>1.4825836654233</v>
      </c>
      <c r="G28" s="456">
        <f t="shared" si="3"/>
        <v>1.73068615478553</v>
      </c>
      <c r="H28" s="456"/>
      <c r="I28" s="474">
        <f>SUM(I29:I38)</f>
        <v>0</v>
      </c>
      <c r="J28" s="473"/>
    </row>
    <row r="29" customHeight="1" spans="1:9">
      <c r="A29" s="460">
        <v>2010301</v>
      </c>
      <c r="B29" s="461" t="s">
        <v>45</v>
      </c>
      <c r="C29" s="462">
        <v>13648.26</v>
      </c>
      <c r="D29" s="462">
        <v>11304</v>
      </c>
      <c r="E29" s="463">
        <v>17384.93</v>
      </c>
      <c r="F29" s="464">
        <f t="shared" si="2"/>
        <v>1.27378361783846</v>
      </c>
      <c r="G29" s="464">
        <f t="shared" si="3"/>
        <v>1.53794497523001</v>
      </c>
      <c r="H29" s="456"/>
      <c r="I29" s="475"/>
    </row>
    <row r="30" customHeight="1" spans="1:9">
      <c r="A30" s="460">
        <v>2010302</v>
      </c>
      <c r="B30" s="461" t="s">
        <v>46</v>
      </c>
      <c r="C30" s="462"/>
      <c r="D30" s="462">
        <v>638</v>
      </c>
      <c r="E30" s="463">
        <v>4002.64</v>
      </c>
      <c r="F30" s="464" t="str">
        <f t="shared" si="2"/>
        <v/>
      </c>
      <c r="G30" s="464">
        <f t="shared" si="3"/>
        <v>6.27373040752351</v>
      </c>
      <c r="H30" s="456"/>
      <c r="I30" s="475"/>
    </row>
    <row r="31" customHeight="1" spans="1:9">
      <c r="A31" s="460">
        <v>2010303</v>
      </c>
      <c r="B31" s="465" t="s">
        <v>47</v>
      </c>
      <c r="C31" s="462">
        <v>884.35</v>
      </c>
      <c r="D31" s="462">
        <v>631</v>
      </c>
      <c r="E31" s="463">
        <v>600.64</v>
      </c>
      <c r="F31" s="464">
        <f t="shared" si="2"/>
        <v>0.679188104257364</v>
      </c>
      <c r="G31" s="464">
        <f t="shared" si="3"/>
        <v>0.95188589540412</v>
      </c>
      <c r="H31" s="456"/>
      <c r="I31" s="475"/>
    </row>
    <row r="32" customHeight="1" spans="1:9">
      <c r="A32" s="460">
        <v>2010304</v>
      </c>
      <c r="B32" s="465" t="s">
        <v>62</v>
      </c>
      <c r="C32" s="462"/>
      <c r="D32" s="462"/>
      <c r="E32" s="463"/>
      <c r="F32" s="464" t="str">
        <f t="shared" si="2"/>
        <v/>
      </c>
      <c r="G32" s="464" t="str">
        <f t="shared" si="3"/>
        <v/>
      </c>
      <c r="H32" s="456"/>
      <c r="I32" s="475"/>
    </row>
    <row r="33" customHeight="1" spans="1:9">
      <c r="A33" s="460">
        <v>2010305</v>
      </c>
      <c r="B33" s="465" t="s">
        <v>63</v>
      </c>
      <c r="C33" s="462"/>
      <c r="D33" s="462"/>
      <c r="E33" s="463">
        <v>100</v>
      </c>
      <c r="F33" s="464" t="str">
        <f t="shared" si="2"/>
        <v/>
      </c>
      <c r="G33" s="464" t="str">
        <f t="shared" si="3"/>
        <v/>
      </c>
      <c r="H33" s="456"/>
      <c r="I33" s="475"/>
    </row>
    <row r="34" customHeight="1" spans="1:9">
      <c r="A34" s="460">
        <v>2010306</v>
      </c>
      <c r="B34" s="468" t="s">
        <v>64</v>
      </c>
      <c r="C34" s="462"/>
      <c r="D34" s="462"/>
      <c r="E34" s="463"/>
      <c r="F34" s="464" t="str">
        <f t="shared" si="2"/>
        <v/>
      </c>
      <c r="G34" s="464" t="str">
        <f t="shared" si="3"/>
        <v/>
      </c>
      <c r="H34" s="456"/>
      <c r="I34" s="475"/>
    </row>
    <row r="35" customHeight="1" spans="1:9">
      <c r="A35" s="460">
        <v>2010308</v>
      </c>
      <c r="B35" s="461" t="s">
        <v>65</v>
      </c>
      <c r="C35" s="462">
        <v>96.94</v>
      </c>
      <c r="D35" s="462">
        <v>231</v>
      </c>
      <c r="E35" s="463">
        <v>193.26</v>
      </c>
      <c r="F35" s="464">
        <f t="shared" si="2"/>
        <v>1.99360429131421</v>
      </c>
      <c r="G35" s="464">
        <f t="shared" si="3"/>
        <v>0.836623376623377</v>
      </c>
      <c r="H35" s="456"/>
      <c r="I35" s="475"/>
    </row>
    <row r="36" customHeight="1" spans="1:9">
      <c r="A36" s="460">
        <v>2010309</v>
      </c>
      <c r="B36" s="465" t="s">
        <v>66</v>
      </c>
      <c r="C36" s="462"/>
      <c r="D36" s="462"/>
      <c r="E36" s="463"/>
      <c r="F36" s="464" t="str">
        <f t="shared" si="2"/>
        <v/>
      </c>
      <c r="G36" s="464" t="str">
        <f t="shared" si="3"/>
        <v/>
      </c>
      <c r="H36" s="456"/>
      <c r="I36" s="475"/>
    </row>
    <row r="37" customHeight="1" spans="1:9">
      <c r="A37" s="460">
        <v>2010350</v>
      </c>
      <c r="B37" s="465" t="s">
        <v>54</v>
      </c>
      <c r="C37" s="462"/>
      <c r="D37" s="462">
        <v>40</v>
      </c>
      <c r="E37" s="463">
        <v>150.1</v>
      </c>
      <c r="F37" s="464" t="str">
        <f t="shared" si="2"/>
        <v/>
      </c>
      <c r="G37" s="464">
        <f t="shared" si="3"/>
        <v>3.7525</v>
      </c>
      <c r="H37" s="456"/>
      <c r="I37" s="475"/>
    </row>
    <row r="38" customHeight="1" spans="1:9">
      <c r="A38" s="460">
        <v>2010399</v>
      </c>
      <c r="B38" s="465" t="s">
        <v>67</v>
      </c>
      <c r="C38" s="462">
        <v>665</v>
      </c>
      <c r="D38" s="462">
        <v>258</v>
      </c>
      <c r="E38" s="463">
        <v>243.88</v>
      </c>
      <c r="F38" s="464">
        <f t="shared" si="2"/>
        <v>0.366736842105263</v>
      </c>
      <c r="G38" s="464">
        <f t="shared" si="3"/>
        <v>0.945271317829457</v>
      </c>
      <c r="H38" s="456"/>
      <c r="I38" s="475"/>
    </row>
    <row r="39" customHeight="1" spans="1:10">
      <c r="A39" s="453">
        <v>20104</v>
      </c>
      <c r="B39" s="458" t="s">
        <v>68</v>
      </c>
      <c r="C39" s="459">
        <f>SUM(C40:C49)</f>
        <v>213.07</v>
      </c>
      <c r="D39" s="459">
        <f>SUM(D40:D49)</f>
        <v>372</v>
      </c>
      <c r="E39" s="459">
        <f>SUM(E40:E49)</f>
        <v>205.49</v>
      </c>
      <c r="F39" s="456">
        <f t="shared" si="2"/>
        <v>0.964424836908058</v>
      </c>
      <c r="G39" s="456">
        <f t="shared" si="3"/>
        <v>0.55239247311828</v>
      </c>
      <c r="H39" s="456"/>
      <c r="I39" s="474">
        <f>SUM(I40:I49)</f>
        <v>0</v>
      </c>
      <c r="J39" s="473"/>
    </row>
    <row r="40" customHeight="1" spans="1:9">
      <c r="A40" s="460">
        <v>2010401</v>
      </c>
      <c r="B40" s="461" t="s">
        <v>45</v>
      </c>
      <c r="C40" s="462">
        <v>213.07</v>
      </c>
      <c r="D40" s="462">
        <v>235</v>
      </c>
      <c r="E40" s="463">
        <v>205.49</v>
      </c>
      <c r="F40" s="464">
        <f t="shared" si="2"/>
        <v>0.964424836908058</v>
      </c>
      <c r="G40" s="464">
        <f t="shared" si="3"/>
        <v>0.874425531914894</v>
      </c>
      <c r="H40" s="456"/>
      <c r="I40" s="475"/>
    </row>
    <row r="41" customHeight="1" spans="1:9">
      <c r="A41" s="460">
        <v>2010402</v>
      </c>
      <c r="B41" s="461" t="s">
        <v>46</v>
      </c>
      <c r="C41" s="462"/>
      <c r="D41" s="462">
        <v>78</v>
      </c>
      <c r="E41" s="463"/>
      <c r="F41" s="464" t="str">
        <f t="shared" si="2"/>
        <v/>
      </c>
      <c r="G41" s="464">
        <f t="shared" si="3"/>
        <v>0</v>
      </c>
      <c r="H41" s="456"/>
      <c r="I41" s="475"/>
    </row>
    <row r="42" customHeight="1" spans="1:9">
      <c r="A42" s="460">
        <v>2010403</v>
      </c>
      <c r="B42" s="465" t="s">
        <v>47</v>
      </c>
      <c r="C42" s="462"/>
      <c r="D42" s="462"/>
      <c r="E42" s="463"/>
      <c r="F42" s="464" t="str">
        <f t="shared" si="2"/>
        <v/>
      </c>
      <c r="G42" s="464" t="str">
        <f t="shared" si="3"/>
        <v/>
      </c>
      <c r="H42" s="456"/>
      <c r="I42" s="475"/>
    </row>
    <row r="43" customHeight="1" spans="1:9">
      <c r="A43" s="460">
        <v>2010404</v>
      </c>
      <c r="B43" s="465" t="s">
        <v>69</v>
      </c>
      <c r="C43" s="462"/>
      <c r="D43" s="462"/>
      <c r="E43" s="463"/>
      <c r="F43" s="464" t="str">
        <f t="shared" si="2"/>
        <v/>
      </c>
      <c r="G43" s="464" t="str">
        <f t="shared" si="3"/>
        <v/>
      </c>
      <c r="H43" s="456"/>
      <c r="I43" s="475"/>
    </row>
    <row r="44" customHeight="1" spans="1:9">
      <c r="A44" s="460">
        <v>2010405</v>
      </c>
      <c r="B44" s="465" t="s">
        <v>70</v>
      </c>
      <c r="C44" s="462"/>
      <c r="D44" s="462"/>
      <c r="E44" s="463"/>
      <c r="F44" s="464" t="str">
        <f t="shared" si="2"/>
        <v/>
      </c>
      <c r="G44" s="464" t="str">
        <f t="shared" si="3"/>
        <v/>
      </c>
      <c r="H44" s="456"/>
      <c r="I44" s="475"/>
    </row>
    <row r="45" customHeight="1" spans="1:9">
      <c r="A45" s="460">
        <v>2010406</v>
      </c>
      <c r="B45" s="461" t="s">
        <v>71</v>
      </c>
      <c r="C45" s="462"/>
      <c r="D45" s="462"/>
      <c r="E45" s="463"/>
      <c r="F45" s="464" t="str">
        <f t="shared" si="2"/>
        <v/>
      </c>
      <c r="G45" s="464" t="str">
        <f t="shared" si="3"/>
        <v/>
      </c>
      <c r="H45" s="456"/>
      <c r="I45" s="475"/>
    </row>
    <row r="46" customHeight="1" spans="1:9">
      <c r="A46" s="460">
        <v>2010407</v>
      </c>
      <c r="B46" s="461" t="s">
        <v>72</v>
      </c>
      <c r="C46" s="462"/>
      <c r="D46" s="462"/>
      <c r="E46" s="463"/>
      <c r="F46" s="464" t="str">
        <f t="shared" si="2"/>
        <v/>
      </c>
      <c r="G46" s="464" t="str">
        <f t="shared" si="3"/>
        <v/>
      </c>
      <c r="H46" s="456"/>
      <c r="I46" s="475"/>
    </row>
    <row r="47" customHeight="1" spans="1:9">
      <c r="A47" s="460">
        <v>2010408</v>
      </c>
      <c r="B47" s="461" t="s">
        <v>73</v>
      </c>
      <c r="C47" s="462"/>
      <c r="D47" s="462"/>
      <c r="E47" s="463"/>
      <c r="F47" s="464" t="str">
        <f t="shared" si="2"/>
        <v/>
      </c>
      <c r="G47" s="464" t="str">
        <f t="shared" si="3"/>
        <v/>
      </c>
      <c r="H47" s="456"/>
      <c r="I47" s="475"/>
    </row>
    <row r="48" customHeight="1" spans="1:9">
      <c r="A48" s="460">
        <v>2010450</v>
      </c>
      <c r="B48" s="461" t="s">
        <v>54</v>
      </c>
      <c r="C48" s="462"/>
      <c r="D48" s="462">
        <v>56</v>
      </c>
      <c r="E48" s="463"/>
      <c r="F48" s="464" t="str">
        <f t="shared" si="2"/>
        <v/>
      </c>
      <c r="G48" s="464">
        <f t="shared" si="3"/>
        <v>0</v>
      </c>
      <c r="H48" s="456"/>
      <c r="I48" s="475"/>
    </row>
    <row r="49" customHeight="1" spans="1:9">
      <c r="A49" s="460">
        <v>2010499</v>
      </c>
      <c r="B49" s="465" t="s">
        <v>74</v>
      </c>
      <c r="C49" s="462"/>
      <c r="D49" s="462">
        <v>3</v>
      </c>
      <c r="E49" s="463"/>
      <c r="F49" s="464" t="str">
        <f t="shared" si="2"/>
        <v/>
      </c>
      <c r="G49" s="464">
        <f t="shared" si="3"/>
        <v>0</v>
      </c>
      <c r="H49" s="456"/>
      <c r="I49" s="475"/>
    </row>
    <row r="50" customHeight="1" spans="1:10">
      <c r="A50" s="453">
        <v>20105</v>
      </c>
      <c r="B50" s="469" t="s">
        <v>75</v>
      </c>
      <c r="C50" s="459">
        <f>SUM(C51:C60)</f>
        <v>116.56</v>
      </c>
      <c r="D50" s="459">
        <f>SUM(D51:D60)</f>
        <v>94</v>
      </c>
      <c r="E50" s="459">
        <f>SUM(E51:E60)</f>
        <v>142.85</v>
      </c>
      <c r="F50" s="456">
        <f t="shared" si="2"/>
        <v>1.22554907343857</v>
      </c>
      <c r="G50" s="456">
        <f t="shared" si="3"/>
        <v>1.51968085106383</v>
      </c>
      <c r="H50" s="456"/>
      <c r="I50" s="474">
        <f>SUM(I51:I60)</f>
        <v>0</v>
      </c>
      <c r="J50" s="473"/>
    </row>
    <row r="51" customHeight="1" spans="1:9">
      <c r="A51" s="460">
        <v>2010501</v>
      </c>
      <c r="B51" s="465" t="s">
        <v>45</v>
      </c>
      <c r="C51" s="462">
        <v>116.56</v>
      </c>
      <c r="D51" s="462">
        <v>66</v>
      </c>
      <c r="E51" s="463">
        <v>142.85</v>
      </c>
      <c r="F51" s="464">
        <f t="shared" si="2"/>
        <v>1.22554907343857</v>
      </c>
      <c r="G51" s="464">
        <f t="shared" si="3"/>
        <v>2.16439393939394</v>
      </c>
      <c r="H51" s="456"/>
      <c r="I51" s="475"/>
    </row>
    <row r="52" customHeight="1" spans="1:9">
      <c r="A52" s="460">
        <v>2010502</v>
      </c>
      <c r="B52" s="467" t="s">
        <v>46</v>
      </c>
      <c r="C52" s="462"/>
      <c r="D52" s="462">
        <v>14</v>
      </c>
      <c r="E52" s="463"/>
      <c r="F52" s="464" t="str">
        <f t="shared" si="2"/>
        <v/>
      </c>
      <c r="G52" s="464">
        <f t="shared" si="3"/>
        <v>0</v>
      </c>
      <c r="H52" s="456"/>
      <c r="I52" s="475"/>
    </row>
    <row r="53" customHeight="1" spans="1:9">
      <c r="A53" s="460">
        <v>2010503</v>
      </c>
      <c r="B53" s="461" t="s">
        <v>47</v>
      </c>
      <c r="C53" s="462"/>
      <c r="D53" s="462"/>
      <c r="E53" s="463"/>
      <c r="F53" s="464" t="str">
        <f t="shared" si="2"/>
        <v/>
      </c>
      <c r="G53" s="464" t="str">
        <f t="shared" si="3"/>
        <v/>
      </c>
      <c r="H53" s="456"/>
      <c r="I53" s="475"/>
    </row>
    <row r="54" customHeight="1" spans="1:9">
      <c r="A54" s="460">
        <v>2010504</v>
      </c>
      <c r="B54" s="461" t="s">
        <v>76</v>
      </c>
      <c r="C54" s="462"/>
      <c r="D54" s="462"/>
      <c r="E54" s="463"/>
      <c r="F54" s="464" t="str">
        <f t="shared" si="2"/>
        <v/>
      </c>
      <c r="G54" s="464" t="str">
        <f t="shared" si="3"/>
        <v/>
      </c>
      <c r="H54" s="456"/>
      <c r="I54" s="475"/>
    </row>
    <row r="55" customHeight="1" spans="1:9">
      <c r="A55" s="460">
        <v>2010505</v>
      </c>
      <c r="B55" s="461" t="s">
        <v>77</v>
      </c>
      <c r="C55" s="462"/>
      <c r="D55" s="462">
        <v>2</v>
      </c>
      <c r="E55" s="463"/>
      <c r="F55" s="464" t="str">
        <f t="shared" si="2"/>
        <v/>
      </c>
      <c r="G55" s="464">
        <f t="shared" si="3"/>
        <v>0</v>
      </c>
      <c r="H55" s="456"/>
      <c r="I55" s="475"/>
    </row>
    <row r="56" customHeight="1" spans="1:9">
      <c r="A56" s="460">
        <v>2010506</v>
      </c>
      <c r="B56" s="465" t="s">
        <v>78</v>
      </c>
      <c r="C56" s="462"/>
      <c r="D56" s="462"/>
      <c r="E56" s="463"/>
      <c r="F56" s="464" t="str">
        <f t="shared" si="2"/>
        <v/>
      </c>
      <c r="G56" s="464" t="str">
        <f t="shared" si="3"/>
        <v/>
      </c>
      <c r="H56" s="456"/>
      <c r="I56" s="475"/>
    </row>
    <row r="57" customHeight="1" spans="1:9">
      <c r="A57" s="460">
        <v>2010507</v>
      </c>
      <c r="B57" s="465" t="s">
        <v>79</v>
      </c>
      <c r="C57" s="462"/>
      <c r="D57" s="462">
        <v>2</v>
      </c>
      <c r="E57" s="463"/>
      <c r="F57" s="464" t="str">
        <f t="shared" si="2"/>
        <v/>
      </c>
      <c r="G57" s="464">
        <f t="shared" si="3"/>
        <v>0</v>
      </c>
      <c r="H57" s="456"/>
      <c r="I57" s="475"/>
    </row>
    <row r="58" customHeight="1" spans="1:9">
      <c r="A58" s="460">
        <v>2010508</v>
      </c>
      <c r="B58" s="465" t="s">
        <v>80</v>
      </c>
      <c r="C58" s="462"/>
      <c r="D58" s="462">
        <v>10</v>
      </c>
      <c r="E58" s="463"/>
      <c r="F58" s="464" t="str">
        <f t="shared" si="2"/>
        <v/>
      </c>
      <c r="G58" s="464">
        <f t="shared" si="3"/>
        <v>0</v>
      </c>
      <c r="H58" s="456"/>
      <c r="I58" s="475"/>
    </row>
    <row r="59" customHeight="1" spans="1:9">
      <c r="A59" s="460">
        <v>2010550</v>
      </c>
      <c r="B59" s="461" t="s">
        <v>54</v>
      </c>
      <c r="C59" s="462"/>
      <c r="D59" s="462"/>
      <c r="E59" s="463"/>
      <c r="F59" s="464" t="str">
        <f t="shared" si="2"/>
        <v/>
      </c>
      <c r="G59" s="464" t="str">
        <f t="shared" si="3"/>
        <v/>
      </c>
      <c r="H59" s="456"/>
      <c r="I59" s="475"/>
    </row>
    <row r="60" customHeight="1" spans="1:9">
      <c r="A60" s="460">
        <v>2010599</v>
      </c>
      <c r="B60" s="465" t="s">
        <v>81</v>
      </c>
      <c r="C60" s="462"/>
      <c r="D60" s="462"/>
      <c r="E60" s="463"/>
      <c r="F60" s="464" t="str">
        <f t="shared" si="2"/>
        <v/>
      </c>
      <c r="G60" s="464" t="str">
        <f t="shared" si="3"/>
        <v/>
      </c>
      <c r="H60" s="456"/>
      <c r="I60" s="475"/>
    </row>
    <row r="61" customHeight="1" spans="1:10">
      <c r="A61" s="453">
        <v>20106</v>
      </c>
      <c r="B61" s="470" t="s">
        <v>82</v>
      </c>
      <c r="C61" s="459">
        <f>SUM(C62:C71)</f>
        <v>755.8</v>
      </c>
      <c r="D61" s="459">
        <f>SUM(D62:D71)</f>
        <v>1063</v>
      </c>
      <c r="E61" s="459">
        <f>SUM(E62:E71)</f>
        <v>728.15</v>
      </c>
      <c r="F61" s="456">
        <f t="shared" si="2"/>
        <v>0.963416247684573</v>
      </c>
      <c r="G61" s="456">
        <f t="shared" si="3"/>
        <v>0.684995296331138</v>
      </c>
      <c r="H61" s="456"/>
      <c r="I61" s="474">
        <f>SUM(I62:I71)</f>
        <v>0</v>
      </c>
      <c r="J61" s="473"/>
    </row>
    <row r="62" customHeight="1" spans="1:9">
      <c r="A62" s="460">
        <v>2010601</v>
      </c>
      <c r="B62" s="465" t="s">
        <v>45</v>
      </c>
      <c r="C62" s="462">
        <v>320.2</v>
      </c>
      <c r="D62" s="462">
        <v>238</v>
      </c>
      <c r="E62" s="463">
        <v>310.75</v>
      </c>
      <c r="F62" s="464">
        <f t="shared" si="2"/>
        <v>0.970487195502811</v>
      </c>
      <c r="G62" s="464">
        <f t="shared" si="3"/>
        <v>1.30567226890756</v>
      </c>
      <c r="H62" s="456"/>
      <c r="I62" s="475"/>
    </row>
    <row r="63" customHeight="1" spans="1:9">
      <c r="A63" s="460">
        <v>2010602</v>
      </c>
      <c r="B63" s="467" t="s">
        <v>46</v>
      </c>
      <c r="C63" s="462"/>
      <c r="D63" s="462">
        <v>68</v>
      </c>
      <c r="E63" s="463"/>
      <c r="F63" s="464" t="str">
        <f t="shared" si="2"/>
        <v/>
      </c>
      <c r="G63" s="464">
        <f t="shared" si="3"/>
        <v>0</v>
      </c>
      <c r="H63" s="456"/>
      <c r="I63" s="475"/>
    </row>
    <row r="64" customHeight="1" spans="1:9">
      <c r="A64" s="460">
        <v>2010603</v>
      </c>
      <c r="B64" s="467" t="s">
        <v>47</v>
      </c>
      <c r="C64" s="462"/>
      <c r="D64" s="462"/>
      <c r="E64" s="463"/>
      <c r="F64" s="464" t="str">
        <f t="shared" si="2"/>
        <v/>
      </c>
      <c r="G64" s="464" t="str">
        <f t="shared" si="3"/>
        <v/>
      </c>
      <c r="H64" s="456"/>
      <c r="I64" s="475"/>
    </row>
    <row r="65" customHeight="1" spans="1:9">
      <c r="A65" s="460">
        <v>2010604</v>
      </c>
      <c r="B65" s="467" t="s">
        <v>83</v>
      </c>
      <c r="C65" s="462"/>
      <c r="D65" s="462"/>
      <c r="E65" s="463"/>
      <c r="F65" s="464" t="str">
        <f t="shared" si="2"/>
        <v/>
      </c>
      <c r="G65" s="464" t="str">
        <f t="shared" si="3"/>
        <v/>
      </c>
      <c r="H65" s="456"/>
      <c r="I65" s="475"/>
    </row>
    <row r="66" customHeight="1" spans="1:9">
      <c r="A66" s="460">
        <v>2010605</v>
      </c>
      <c r="B66" s="467" t="s">
        <v>84</v>
      </c>
      <c r="C66" s="462"/>
      <c r="D66" s="462"/>
      <c r="E66" s="463"/>
      <c r="F66" s="464" t="str">
        <f t="shared" si="2"/>
        <v/>
      </c>
      <c r="G66" s="464" t="str">
        <f t="shared" si="3"/>
        <v/>
      </c>
      <c r="H66" s="456"/>
      <c r="I66" s="475"/>
    </row>
    <row r="67" customHeight="1" spans="1:9">
      <c r="A67" s="460">
        <v>2010606</v>
      </c>
      <c r="B67" s="467" t="s">
        <v>85</v>
      </c>
      <c r="C67" s="462"/>
      <c r="D67" s="462"/>
      <c r="E67" s="463"/>
      <c r="F67" s="464" t="str">
        <f t="shared" si="2"/>
        <v/>
      </c>
      <c r="G67" s="464" t="str">
        <f t="shared" si="3"/>
        <v/>
      </c>
      <c r="H67" s="456"/>
      <c r="I67" s="475"/>
    </row>
    <row r="68" customHeight="1" spans="1:9">
      <c r="A68" s="460">
        <v>2010607</v>
      </c>
      <c r="B68" s="461" t="s">
        <v>86</v>
      </c>
      <c r="C68" s="462"/>
      <c r="D68" s="462"/>
      <c r="E68" s="463"/>
      <c r="F68" s="464" t="str">
        <f t="shared" si="2"/>
        <v/>
      </c>
      <c r="G68" s="464" t="str">
        <f t="shared" si="3"/>
        <v/>
      </c>
      <c r="H68" s="456"/>
      <c r="I68" s="475"/>
    </row>
    <row r="69" customHeight="1" spans="1:9">
      <c r="A69" s="460">
        <v>2010608</v>
      </c>
      <c r="B69" s="465" t="s">
        <v>87</v>
      </c>
      <c r="C69" s="462"/>
      <c r="D69" s="462"/>
      <c r="E69" s="463"/>
      <c r="F69" s="464" t="str">
        <f t="shared" si="2"/>
        <v/>
      </c>
      <c r="G69" s="464" t="str">
        <f t="shared" si="3"/>
        <v/>
      </c>
      <c r="H69" s="456"/>
      <c r="I69" s="475"/>
    </row>
    <row r="70" customHeight="1" spans="1:9">
      <c r="A70" s="460">
        <v>2010650</v>
      </c>
      <c r="B70" s="465" t="s">
        <v>54</v>
      </c>
      <c r="C70" s="462">
        <v>435.6</v>
      </c>
      <c r="D70" s="462">
        <v>405</v>
      </c>
      <c r="E70" s="463">
        <v>417.4</v>
      </c>
      <c r="F70" s="464">
        <f t="shared" si="2"/>
        <v>0.95821854912764</v>
      </c>
      <c r="G70" s="464">
        <f t="shared" si="3"/>
        <v>1.03061728395062</v>
      </c>
      <c r="H70" s="456"/>
      <c r="I70" s="475"/>
    </row>
    <row r="71" customHeight="1" spans="1:9">
      <c r="A71" s="460">
        <v>2010699</v>
      </c>
      <c r="B71" s="465" t="s">
        <v>88</v>
      </c>
      <c r="C71" s="462"/>
      <c r="D71" s="462">
        <v>352</v>
      </c>
      <c r="E71" s="463"/>
      <c r="F71" s="464" t="str">
        <f t="shared" si="2"/>
        <v/>
      </c>
      <c r="G71" s="464">
        <f t="shared" si="3"/>
        <v>0</v>
      </c>
      <c r="H71" s="456"/>
      <c r="I71" s="475"/>
    </row>
    <row r="72" customHeight="1" spans="1:10">
      <c r="A72" s="453">
        <v>20107</v>
      </c>
      <c r="B72" s="458" t="s">
        <v>89</v>
      </c>
      <c r="C72" s="459">
        <f>SUM(C73:C79)</f>
        <v>1440</v>
      </c>
      <c r="D72" s="459">
        <f>SUM(D73:D79)</f>
        <v>0</v>
      </c>
      <c r="E72" s="459">
        <f>SUM(E73:E79)</f>
        <v>0</v>
      </c>
      <c r="F72" s="456">
        <f t="shared" si="2"/>
        <v>0</v>
      </c>
      <c r="G72" s="456" t="str">
        <f t="shared" si="3"/>
        <v/>
      </c>
      <c r="H72" s="456"/>
      <c r="I72" s="474">
        <f>SUM(I73:I79)</f>
        <v>0</v>
      </c>
      <c r="J72" s="473"/>
    </row>
    <row r="73" customHeight="1" spans="1:9">
      <c r="A73" s="460">
        <v>2010701</v>
      </c>
      <c r="B73" s="461" t="s">
        <v>45</v>
      </c>
      <c r="C73" s="462">
        <v>1440</v>
      </c>
      <c r="D73" s="462"/>
      <c r="E73" s="463"/>
      <c r="F73" s="464">
        <f t="shared" si="2"/>
        <v>0</v>
      </c>
      <c r="G73" s="464" t="str">
        <f t="shared" si="3"/>
        <v/>
      </c>
      <c r="H73" s="456"/>
      <c r="I73" s="475"/>
    </row>
    <row r="74" customHeight="1" spans="1:9">
      <c r="A74" s="460">
        <v>2010702</v>
      </c>
      <c r="B74" s="461" t="s">
        <v>46</v>
      </c>
      <c r="C74" s="462"/>
      <c r="D74" s="462"/>
      <c r="E74" s="463"/>
      <c r="F74" s="464" t="str">
        <f t="shared" si="2"/>
        <v/>
      </c>
      <c r="G74" s="464" t="str">
        <f t="shared" si="3"/>
        <v/>
      </c>
      <c r="H74" s="456"/>
      <c r="I74" s="475"/>
    </row>
    <row r="75" customHeight="1" spans="1:9">
      <c r="A75" s="460">
        <v>2010703</v>
      </c>
      <c r="B75" s="465" t="s">
        <v>47</v>
      </c>
      <c r="C75" s="462"/>
      <c r="D75" s="462"/>
      <c r="E75" s="463"/>
      <c r="F75" s="464" t="str">
        <f t="shared" si="2"/>
        <v/>
      </c>
      <c r="G75" s="464" t="str">
        <f t="shared" si="3"/>
        <v/>
      </c>
      <c r="H75" s="456"/>
      <c r="I75" s="475"/>
    </row>
    <row r="76" customHeight="1" spans="1:9">
      <c r="A76" s="460">
        <v>2010709</v>
      </c>
      <c r="B76" s="461" t="s">
        <v>86</v>
      </c>
      <c r="C76" s="462"/>
      <c r="D76" s="462"/>
      <c r="E76" s="463"/>
      <c r="F76" s="464" t="str">
        <f t="shared" si="2"/>
        <v/>
      </c>
      <c r="G76" s="464" t="str">
        <f t="shared" si="3"/>
        <v/>
      </c>
      <c r="H76" s="456"/>
      <c r="I76" s="475"/>
    </row>
    <row r="77" customHeight="1" spans="1:9">
      <c r="A77" s="460">
        <v>2010710</v>
      </c>
      <c r="B77" s="465" t="s">
        <v>90</v>
      </c>
      <c r="C77" s="462"/>
      <c r="D77" s="462"/>
      <c r="E77" s="463"/>
      <c r="F77" s="464" t="str">
        <f t="shared" si="2"/>
        <v/>
      </c>
      <c r="G77" s="464" t="str">
        <f t="shared" si="3"/>
        <v/>
      </c>
      <c r="H77" s="456"/>
      <c r="I77" s="475"/>
    </row>
    <row r="78" customHeight="1" spans="1:9">
      <c r="A78" s="460">
        <v>2010750</v>
      </c>
      <c r="B78" s="465" t="s">
        <v>54</v>
      </c>
      <c r="C78" s="462"/>
      <c r="D78" s="462"/>
      <c r="E78" s="463"/>
      <c r="F78" s="464" t="str">
        <f t="shared" si="2"/>
        <v/>
      </c>
      <c r="G78" s="464" t="str">
        <f t="shared" si="3"/>
        <v/>
      </c>
      <c r="H78" s="456"/>
      <c r="I78" s="475"/>
    </row>
    <row r="79" customHeight="1" spans="1:9">
      <c r="A79" s="460">
        <v>2010799</v>
      </c>
      <c r="B79" s="465" t="s">
        <v>91</v>
      </c>
      <c r="C79" s="462"/>
      <c r="D79" s="462"/>
      <c r="E79" s="463"/>
      <c r="F79" s="464" t="str">
        <f t="shared" si="2"/>
        <v/>
      </c>
      <c r="G79" s="464" t="str">
        <f t="shared" si="3"/>
        <v/>
      </c>
      <c r="H79" s="456"/>
      <c r="I79" s="475"/>
    </row>
    <row r="80" customHeight="1" spans="1:10">
      <c r="A80" s="453">
        <v>20108</v>
      </c>
      <c r="B80" s="469" t="s">
        <v>92</v>
      </c>
      <c r="C80" s="459">
        <f>SUM(C81:C88)</f>
        <v>213.37</v>
      </c>
      <c r="D80" s="459">
        <f>SUM(D81:D88)</f>
        <v>138</v>
      </c>
      <c r="E80" s="459">
        <f>SUM(E81:E88)</f>
        <v>196.82</v>
      </c>
      <c r="F80" s="456">
        <f t="shared" ref="F80:F143" si="4">IFERROR((E80/C80)*100%,"")</f>
        <v>0.922435206448892</v>
      </c>
      <c r="G80" s="456">
        <f t="shared" ref="G80:G143" si="5">IFERROR((E80/D80)*100%,"")</f>
        <v>1.42623188405797</v>
      </c>
      <c r="H80" s="456"/>
      <c r="I80" s="474">
        <f>SUM(I81:I88)</f>
        <v>0</v>
      </c>
      <c r="J80" s="473"/>
    </row>
    <row r="81" customHeight="1" spans="1:9">
      <c r="A81" s="460">
        <v>2010801</v>
      </c>
      <c r="B81" s="461" t="s">
        <v>45</v>
      </c>
      <c r="C81" s="462">
        <v>213.37</v>
      </c>
      <c r="D81" s="462">
        <v>95</v>
      </c>
      <c r="E81" s="463">
        <v>196.82</v>
      </c>
      <c r="F81" s="464">
        <f t="shared" si="4"/>
        <v>0.922435206448892</v>
      </c>
      <c r="G81" s="464">
        <f t="shared" si="5"/>
        <v>2.07178947368421</v>
      </c>
      <c r="H81" s="456"/>
      <c r="I81" s="475"/>
    </row>
    <row r="82" customHeight="1" spans="1:9">
      <c r="A82" s="460">
        <v>2010802</v>
      </c>
      <c r="B82" s="461" t="s">
        <v>46</v>
      </c>
      <c r="C82" s="462"/>
      <c r="D82" s="462">
        <v>29</v>
      </c>
      <c r="E82" s="463"/>
      <c r="F82" s="464" t="str">
        <f t="shared" si="4"/>
        <v/>
      </c>
      <c r="G82" s="464">
        <f t="shared" si="5"/>
        <v>0</v>
      </c>
      <c r="H82" s="456"/>
      <c r="I82" s="475"/>
    </row>
    <row r="83" customHeight="1" spans="1:9">
      <c r="A83" s="460">
        <v>2010803</v>
      </c>
      <c r="B83" s="461" t="s">
        <v>47</v>
      </c>
      <c r="C83" s="462"/>
      <c r="D83" s="462"/>
      <c r="E83" s="463"/>
      <c r="F83" s="464" t="str">
        <f t="shared" si="4"/>
        <v/>
      </c>
      <c r="G83" s="464" t="str">
        <f t="shared" si="5"/>
        <v/>
      </c>
      <c r="H83" s="456"/>
      <c r="I83" s="475"/>
    </row>
    <row r="84" customHeight="1" spans="1:9">
      <c r="A84" s="460">
        <v>2010804</v>
      </c>
      <c r="B84" s="476" t="s">
        <v>93</v>
      </c>
      <c r="C84" s="462"/>
      <c r="D84" s="462"/>
      <c r="E84" s="463"/>
      <c r="F84" s="464" t="str">
        <f t="shared" si="4"/>
        <v/>
      </c>
      <c r="G84" s="464" t="str">
        <f t="shared" si="5"/>
        <v/>
      </c>
      <c r="H84" s="456"/>
      <c r="I84" s="475"/>
    </row>
    <row r="85" customHeight="1" spans="1:9">
      <c r="A85" s="460">
        <v>2010805</v>
      </c>
      <c r="B85" s="465" t="s">
        <v>94</v>
      </c>
      <c r="C85" s="462"/>
      <c r="D85" s="462"/>
      <c r="E85" s="463"/>
      <c r="F85" s="464" t="str">
        <f t="shared" si="4"/>
        <v/>
      </c>
      <c r="G85" s="464" t="str">
        <f t="shared" si="5"/>
        <v/>
      </c>
      <c r="H85" s="456"/>
      <c r="I85" s="475"/>
    </row>
    <row r="86" customHeight="1" spans="1:9">
      <c r="A86" s="460">
        <v>2010806</v>
      </c>
      <c r="B86" s="465" t="s">
        <v>86</v>
      </c>
      <c r="C86" s="462"/>
      <c r="D86" s="462"/>
      <c r="E86" s="463"/>
      <c r="F86" s="464" t="str">
        <f t="shared" si="4"/>
        <v/>
      </c>
      <c r="G86" s="464" t="str">
        <f t="shared" si="5"/>
        <v/>
      </c>
      <c r="H86" s="456"/>
      <c r="I86" s="475"/>
    </row>
    <row r="87" customHeight="1" spans="1:9">
      <c r="A87" s="460">
        <v>2010850</v>
      </c>
      <c r="B87" s="465" t="s">
        <v>54</v>
      </c>
      <c r="C87" s="462"/>
      <c r="D87" s="462"/>
      <c r="E87" s="463"/>
      <c r="F87" s="464" t="str">
        <f t="shared" si="4"/>
        <v/>
      </c>
      <c r="G87" s="464" t="str">
        <f t="shared" si="5"/>
        <v/>
      </c>
      <c r="H87" s="456"/>
      <c r="I87" s="475"/>
    </row>
    <row r="88" customHeight="1" spans="1:9">
      <c r="A88" s="460">
        <v>2010899</v>
      </c>
      <c r="B88" s="467" t="s">
        <v>95</v>
      </c>
      <c r="C88" s="462"/>
      <c r="D88" s="462">
        <v>14</v>
      </c>
      <c r="E88" s="463"/>
      <c r="F88" s="464" t="str">
        <f t="shared" si="4"/>
        <v/>
      </c>
      <c r="G88" s="464">
        <f t="shared" si="5"/>
        <v>0</v>
      </c>
      <c r="H88" s="456"/>
      <c r="I88" s="475"/>
    </row>
    <row r="89" customHeight="1" spans="1:10">
      <c r="A89" s="453">
        <v>20109</v>
      </c>
      <c r="B89" s="458" t="s">
        <v>96</v>
      </c>
      <c r="C89" s="459">
        <f>SUM(C90:C101)</f>
        <v>0</v>
      </c>
      <c r="D89" s="459">
        <f>SUM(D90:D101)</f>
        <v>0</v>
      </c>
      <c r="E89" s="477">
        <f>SUM(E90:E101)</f>
        <v>0</v>
      </c>
      <c r="F89" s="456" t="str">
        <f t="shared" si="4"/>
        <v/>
      </c>
      <c r="G89" s="456" t="str">
        <f t="shared" si="5"/>
        <v/>
      </c>
      <c r="H89" s="456"/>
      <c r="I89" s="474">
        <f>SUM(I90:I101)</f>
        <v>0</v>
      </c>
      <c r="J89" s="473"/>
    </row>
    <row r="90" customHeight="1" spans="1:9">
      <c r="A90" s="460">
        <v>2010901</v>
      </c>
      <c r="B90" s="461" t="s">
        <v>45</v>
      </c>
      <c r="C90" s="462"/>
      <c r="D90" s="462"/>
      <c r="E90" s="463"/>
      <c r="F90" s="464" t="str">
        <f t="shared" si="4"/>
        <v/>
      </c>
      <c r="G90" s="464" t="str">
        <f t="shared" si="5"/>
        <v/>
      </c>
      <c r="H90" s="456"/>
      <c r="I90" s="475"/>
    </row>
    <row r="91" customHeight="1" spans="1:9">
      <c r="A91" s="460">
        <v>2010902</v>
      </c>
      <c r="B91" s="465" t="s">
        <v>46</v>
      </c>
      <c r="C91" s="462"/>
      <c r="D91" s="462"/>
      <c r="E91" s="463"/>
      <c r="F91" s="464" t="str">
        <f t="shared" si="4"/>
        <v/>
      </c>
      <c r="G91" s="464" t="str">
        <f t="shared" si="5"/>
        <v/>
      </c>
      <c r="H91" s="456"/>
      <c r="I91" s="475"/>
    </row>
    <row r="92" customHeight="1" spans="1:9">
      <c r="A92" s="460">
        <v>2010903</v>
      </c>
      <c r="B92" s="465" t="s">
        <v>47</v>
      </c>
      <c r="C92" s="462"/>
      <c r="D92" s="462"/>
      <c r="E92" s="463"/>
      <c r="F92" s="464" t="str">
        <f t="shared" si="4"/>
        <v/>
      </c>
      <c r="G92" s="464" t="str">
        <f t="shared" si="5"/>
        <v/>
      </c>
      <c r="H92" s="456"/>
      <c r="I92" s="475"/>
    </row>
    <row r="93" customHeight="1" spans="1:9">
      <c r="A93" s="460">
        <v>2010905</v>
      </c>
      <c r="B93" s="461" t="s">
        <v>97</v>
      </c>
      <c r="C93" s="462"/>
      <c r="D93" s="462"/>
      <c r="E93" s="463"/>
      <c r="F93" s="464" t="str">
        <f t="shared" si="4"/>
        <v/>
      </c>
      <c r="G93" s="464" t="str">
        <f t="shared" si="5"/>
        <v/>
      </c>
      <c r="H93" s="456"/>
      <c r="I93" s="475"/>
    </row>
    <row r="94" customHeight="1" spans="1:9">
      <c r="A94" s="460">
        <v>2010907</v>
      </c>
      <c r="B94" s="461" t="s">
        <v>98</v>
      </c>
      <c r="C94" s="462"/>
      <c r="D94" s="462"/>
      <c r="E94" s="463"/>
      <c r="F94" s="464" t="str">
        <f t="shared" si="4"/>
        <v/>
      </c>
      <c r="G94" s="464" t="str">
        <f t="shared" si="5"/>
        <v/>
      </c>
      <c r="H94" s="456"/>
      <c r="I94" s="475"/>
    </row>
    <row r="95" customHeight="1" spans="1:9">
      <c r="A95" s="460">
        <v>2010908</v>
      </c>
      <c r="B95" s="461" t="s">
        <v>86</v>
      </c>
      <c r="C95" s="462"/>
      <c r="D95" s="462"/>
      <c r="E95" s="463"/>
      <c r="F95" s="464" t="str">
        <f t="shared" si="4"/>
        <v/>
      </c>
      <c r="G95" s="464" t="str">
        <f t="shared" si="5"/>
        <v/>
      </c>
      <c r="H95" s="456"/>
      <c r="I95" s="475"/>
    </row>
    <row r="96" customHeight="1" spans="1:9">
      <c r="A96" s="460">
        <v>2010909</v>
      </c>
      <c r="B96" s="461" t="s">
        <v>99</v>
      </c>
      <c r="C96" s="462"/>
      <c r="D96" s="462"/>
      <c r="E96" s="463"/>
      <c r="F96" s="464" t="str">
        <f t="shared" si="4"/>
        <v/>
      </c>
      <c r="G96" s="464" t="str">
        <f t="shared" si="5"/>
        <v/>
      </c>
      <c r="H96" s="456"/>
      <c r="I96" s="475"/>
    </row>
    <row r="97" customHeight="1" spans="1:9">
      <c r="A97" s="460">
        <v>2010910</v>
      </c>
      <c r="B97" s="461" t="s">
        <v>100</v>
      </c>
      <c r="C97" s="462"/>
      <c r="D97" s="462"/>
      <c r="E97" s="463"/>
      <c r="F97" s="464" t="str">
        <f t="shared" si="4"/>
        <v/>
      </c>
      <c r="G97" s="464" t="str">
        <f t="shared" si="5"/>
        <v/>
      </c>
      <c r="H97" s="456"/>
      <c r="I97" s="475"/>
    </row>
    <row r="98" customHeight="1" spans="1:9">
      <c r="A98" s="460">
        <v>2010911</v>
      </c>
      <c r="B98" s="461" t="s">
        <v>101</v>
      </c>
      <c r="C98" s="462"/>
      <c r="D98" s="462"/>
      <c r="E98" s="463"/>
      <c r="F98" s="464" t="str">
        <f t="shared" si="4"/>
        <v/>
      </c>
      <c r="G98" s="464" t="str">
        <f t="shared" si="5"/>
        <v/>
      </c>
      <c r="H98" s="456"/>
      <c r="I98" s="475"/>
    </row>
    <row r="99" customHeight="1" spans="1:9">
      <c r="A99" s="460">
        <v>2010912</v>
      </c>
      <c r="B99" s="461" t="s">
        <v>102</v>
      </c>
      <c r="C99" s="462"/>
      <c r="D99" s="462"/>
      <c r="E99" s="463"/>
      <c r="F99" s="464" t="str">
        <f t="shared" si="4"/>
        <v/>
      </c>
      <c r="G99" s="464" t="str">
        <f t="shared" si="5"/>
        <v/>
      </c>
      <c r="H99" s="456"/>
      <c r="I99" s="475"/>
    </row>
    <row r="100" customHeight="1" spans="1:9">
      <c r="A100" s="460">
        <v>2010950</v>
      </c>
      <c r="B100" s="465" t="s">
        <v>54</v>
      </c>
      <c r="C100" s="462"/>
      <c r="D100" s="462"/>
      <c r="E100" s="463"/>
      <c r="F100" s="464" t="str">
        <f t="shared" si="4"/>
        <v/>
      </c>
      <c r="G100" s="464" t="str">
        <f t="shared" si="5"/>
        <v/>
      </c>
      <c r="H100" s="456"/>
      <c r="I100" s="475"/>
    </row>
    <row r="101" customHeight="1" spans="1:9">
      <c r="A101" s="460">
        <v>2010999</v>
      </c>
      <c r="B101" s="465" t="s">
        <v>103</v>
      </c>
      <c r="C101" s="462"/>
      <c r="D101" s="462"/>
      <c r="E101" s="463"/>
      <c r="F101" s="464" t="str">
        <f t="shared" si="4"/>
        <v/>
      </c>
      <c r="G101" s="464" t="str">
        <f t="shared" si="5"/>
        <v/>
      </c>
      <c r="H101" s="456"/>
      <c r="I101" s="475"/>
    </row>
    <row r="102" customHeight="1" spans="1:10">
      <c r="A102" s="453">
        <v>20111</v>
      </c>
      <c r="B102" s="478" t="s">
        <v>104</v>
      </c>
      <c r="C102" s="459">
        <f>SUM(C103:C110)</f>
        <v>1043.24</v>
      </c>
      <c r="D102" s="459">
        <f>SUM(D103:D110)</f>
        <v>479</v>
      </c>
      <c r="E102" s="477">
        <f>SUM(E103:E110)</f>
        <v>907.04</v>
      </c>
      <c r="F102" s="456">
        <f t="shared" si="4"/>
        <v>0.869445189985046</v>
      </c>
      <c r="G102" s="456">
        <f t="shared" si="5"/>
        <v>1.89361169102296</v>
      </c>
      <c r="H102" s="456"/>
      <c r="I102" s="474">
        <f>SUM(I103:I110)</f>
        <v>0</v>
      </c>
      <c r="J102" s="473"/>
    </row>
    <row r="103" customHeight="1" spans="1:9">
      <c r="A103" s="460">
        <v>2011101</v>
      </c>
      <c r="B103" s="461" t="s">
        <v>45</v>
      </c>
      <c r="C103" s="462">
        <v>1043.24</v>
      </c>
      <c r="D103" s="462">
        <v>431</v>
      </c>
      <c r="E103" s="463">
        <v>892.04</v>
      </c>
      <c r="F103" s="464">
        <f t="shared" si="4"/>
        <v>0.855066906943752</v>
      </c>
      <c r="G103" s="464">
        <f t="shared" si="5"/>
        <v>2.06969837587007</v>
      </c>
      <c r="H103" s="456"/>
      <c r="I103" s="475"/>
    </row>
    <row r="104" customHeight="1" spans="1:9">
      <c r="A104" s="460">
        <v>2011102</v>
      </c>
      <c r="B104" s="461" t="s">
        <v>46</v>
      </c>
      <c r="C104" s="462"/>
      <c r="D104" s="462">
        <v>48</v>
      </c>
      <c r="E104" s="463"/>
      <c r="F104" s="464" t="str">
        <f t="shared" si="4"/>
        <v/>
      </c>
      <c r="G104" s="464">
        <f t="shared" si="5"/>
        <v>0</v>
      </c>
      <c r="H104" s="456"/>
      <c r="I104" s="475"/>
    </row>
    <row r="105" customHeight="1" spans="1:9">
      <c r="A105" s="460">
        <v>2011103</v>
      </c>
      <c r="B105" s="461" t="s">
        <v>47</v>
      </c>
      <c r="C105" s="462"/>
      <c r="D105" s="462"/>
      <c r="E105" s="463"/>
      <c r="F105" s="464" t="str">
        <f t="shared" si="4"/>
        <v/>
      </c>
      <c r="G105" s="464" t="str">
        <f t="shared" si="5"/>
        <v/>
      </c>
      <c r="H105" s="456"/>
      <c r="I105" s="475"/>
    </row>
    <row r="106" customHeight="1" spans="1:9">
      <c r="A106" s="460">
        <v>2011104</v>
      </c>
      <c r="B106" s="465" t="s">
        <v>105</v>
      </c>
      <c r="C106" s="462"/>
      <c r="D106" s="462"/>
      <c r="E106" s="463"/>
      <c r="F106" s="464" t="str">
        <f t="shared" si="4"/>
        <v/>
      </c>
      <c r="G106" s="464" t="str">
        <f t="shared" si="5"/>
        <v/>
      </c>
      <c r="H106" s="456"/>
      <c r="I106" s="475"/>
    </row>
    <row r="107" customHeight="1" spans="1:9">
      <c r="A107" s="460">
        <v>2011105</v>
      </c>
      <c r="B107" s="465" t="s">
        <v>106</v>
      </c>
      <c r="C107" s="462"/>
      <c r="D107" s="462"/>
      <c r="E107" s="463"/>
      <c r="F107" s="464" t="str">
        <f t="shared" si="4"/>
        <v/>
      </c>
      <c r="G107" s="464" t="str">
        <f t="shared" si="5"/>
        <v/>
      </c>
      <c r="H107" s="456"/>
      <c r="I107" s="475"/>
    </row>
    <row r="108" customHeight="1" spans="1:9">
      <c r="A108" s="460">
        <v>2011106</v>
      </c>
      <c r="B108" s="465" t="s">
        <v>107</v>
      </c>
      <c r="C108" s="462"/>
      <c r="D108" s="462"/>
      <c r="E108" s="463"/>
      <c r="F108" s="464" t="str">
        <f t="shared" si="4"/>
        <v/>
      </c>
      <c r="G108" s="464" t="str">
        <f t="shared" si="5"/>
        <v/>
      </c>
      <c r="H108" s="456"/>
      <c r="I108" s="475"/>
    </row>
    <row r="109" customHeight="1" spans="1:9">
      <c r="A109" s="460">
        <v>2011150</v>
      </c>
      <c r="B109" s="461" t="s">
        <v>54</v>
      </c>
      <c r="C109" s="462"/>
      <c r="D109" s="462"/>
      <c r="E109" s="463"/>
      <c r="F109" s="464" t="str">
        <f t="shared" si="4"/>
        <v/>
      </c>
      <c r="G109" s="464" t="str">
        <f t="shared" si="5"/>
        <v/>
      </c>
      <c r="H109" s="456"/>
      <c r="I109" s="475"/>
    </row>
    <row r="110" customHeight="1" spans="1:9">
      <c r="A110" s="460">
        <v>2011199</v>
      </c>
      <c r="B110" s="461" t="s">
        <v>108</v>
      </c>
      <c r="C110" s="462"/>
      <c r="D110" s="462"/>
      <c r="E110" s="463">
        <v>15</v>
      </c>
      <c r="F110" s="464" t="str">
        <f t="shared" si="4"/>
        <v/>
      </c>
      <c r="G110" s="464" t="str">
        <f t="shared" si="5"/>
        <v/>
      </c>
      <c r="H110" s="456"/>
      <c r="I110" s="475"/>
    </row>
    <row r="111" customHeight="1" spans="1:10">
      <c r="A111" s="453">
        <v>20113</v>
      </c>
      <c r="B111" s="454" t="s">
        <v>109</v>
      </c>
      <c r="C111" s="459">
        <f>SUM(C112:C121)</f>
        <v>673.45</v>
      </c>
      <c r="D111" s="459">
        <f>SUM(D112:D121)</f>
        <v>671</v>
      </c>
      <c r="E111" s="477">
        <f>SUM(E112:E121)</f>
        <v>495.09</v>
      </c>
      <c r="F111" s="456">
        <f t="shared" si="4"/>
        <v>0.735154799910906</v>
      </c>
      <c r="G111" s="456">
        <f t="shared" si="5"/>
        <v>0.737839046199702</v>
      </c>
      <c r="H111" s="456"/>
      <c r="I111" s="474">
        <f>SUM(I112:I121)</f>
        <v>0</v>
      </c>
      <c r="J111" s="473"/>
    </row>
    <row r="112" customHeight="1" spans="1:9">
      <c r="A112" s="460">
        <v>2011301</v>
      </c>
      <c r="B112" s="461" t="s">
        <v>45</v>
      </c>
      <c r="C112" s="462">
        <v>115.57</v>
      </c>
      <c r="D112" s="462">
        <v>220</v>
      </c>
      <c r="E112" s="463">
        <v>131.99</v>
      </c>
      <c r="F112" s="464">
        <f t="shared" si="4"/>
        <v>1.1420783940469</v>
      </c>
      <c r="G112" s="464">
        <f t="shared" si="5"/>
        <v>0.599954545454546</v>
      </c>
      <c r="H112" s="456"/>
      <c r="I112" s="475"/>
    </row>
    <row r="113" customHeight="1" spans="1:9">
      <c r="A113" s="460">
        <v>2011302</v>
      </c>
      <c r="B113" s="461" t="s">
        <v>46</v>
      </c>
      <c r="C113" s="462"/>
      <c r="D113" s="462">
        <v>211</v>
      </c>
      <c r="E113" s="463"/>
      <c r="F113" s="464" t="str">
        <f t="shared" si="4"/>
        <v/>
      </c>
      <c r="G113" s="464">
        <f t="shared" si="5"/>
        <v>0</v>
      </c>
      <c r="H113" s="456"/>
      <c r="I113" s="475"/>
    </row>
    <row r="114" customHeight="1" spans="1:9">
      <c r="A114" s="460">
        <v>2011303</v>
      </c>
      <c r="B114" s="461" t="s">
        <v>47</v>
      </c>
      <c r="C114" s="462"/>
      <c r="D114" s="462"/>
      <c r="E114" s="463"/>
      <c r="F114" s="464" t="str">
        <f t="shared" si="4"/>
        <v/>
      </c>
      <c r="G114" s="464" t="str">
        <f t="shared" si="5"/>
        <v/>
      </c>
      <c r="H114" s="456"/>
      <c r="I114" s="475"/>
    </row>
    <row r="115" customHeight="1" spans="1:9">
      <c r="A115" s="460">
        <v>2011304</v>
      </c>
      <c r="B115" s="465" t="s">
        <v>110</v>
      </c>
      <c r="C115" s="462"/>
      <c r="D115" s="462"/>
      <c r="E115" s="463"/>
      <c r="F115" s="464" t="str">
        <f t="shared" si="4"/>
        <v/>
      </c>
      <c r="G115" s="464" t="str">
        <f t="shared" si="5"/>
        <v/>
      </c>
      <c r="H115" s="456"/>
      <c r="I115" s="475"/>
    </row>
    <row r="116" customHeight="1" spans="1:9">
      <c r="A116" s="460">
        <v>2011305</v>
      </c>
      <c r="B116" s="465" t="s">
        <v>111</v>
      </c>
      <c r="C116" s="462"/>
      <c r="D116" s="462"/>
      <c r="E116" s="463"/>
      <c r="F116" s="464" t="str">
        <f t="shared" si="4"/>
        <v/>
      </c>
      <c r="G116" s="464" t="str">
        <f t="shared" si="5"/>
        <v/>
      </c>
      <c r="H116" s="456"/>
      <c r="I116" s="475"/>
    </row>
    <row r="117" customHeight="1" spans="1:9">
      <c r="A117" s="460">
        <v>2011306</v>
      </c>
      <c r="B117" s="465" t="s">
        <v>112</v>
      </c>
      <c r="C117" s="462"/>
      <c r="D117" s="462"/>
      <c r="E117" s="463"/>
      <c r="F117" s="464" t="str">
        <f t="shared" si="4"/>
        <v/>
      </c>
      <c r="G117" s="464" t="str">
        <f t="shared" si="5"/>
        <v/>
      </c>
      <c r="H117" s="456"/>
      <c r="I117" s="475"/>
    </row>
    <row r="118" customHeight="1" spans="1:9">
      <c r="A118" s="460">
        <v>2011307</v>
      </c>
      <c r="B118" s="461" t="s">
        <v>113</v>
      </c>
      <c r="C118" s="462"/>
      <c r="D118" s="462"/>
      <c r="E118" s="463"/>
      <c r="F118" s="464" t="str">
        <f t="shared" si="4"/>
        <v/>
      </c>
      <c r="G118" s="464" t="str">
        <f t="shared" si="5"/>
        <v/>
      </c>
      <c r="H118" s="456"/>
      <c r="I118" s="475"/>
    </row>
    <row r="119" customHeight="1" spans="1:9">
      <c r="A119" s="460">
        <v>2011308</v>
      </c>
      <c r="B119" s="461" t="s">
        <v>114</v>
      </c>
      <c r="C119" s="462">
        <v>175</v>
      </c>
      <c r="D119" s="462">
        <v>10</v>
      </c>
      <c r="E119" s="463">
        <v>55</v>
      </c>
      <c r="F119" s="464">
        <f t="shared" si="4"/>
        <v>0.314285714285714</v>
      </c>
      <c r="G119" s="464">
        <f t="shared" si="5"/>
        <v>5.5</v>
      </c>
      <c r="H119" s="456"/>
      <c r="I119" s="475"/>
    </row>
    <row r="120" customHeight="1" spans="1:9">
      <c r="A120" s="460">
        <v>2011350</v>
      </c>
      <c r="B120" s="461" t="s">
        <v>54</v>
      </c>
      <c r="C120" s="462">
        <v>382.88</v>
      </c>
      <c r="D120" s="462">
        <v>169</v>
      </c>
      <c r="E120" s="463">
        <v>308.1</v>
      </c>
      <c r="F120" s="464">
        <f t="shared" si="4"/>
        <v>0.804690764730464</v>
      </c>
      <c r="G120" s="464">
        <f t="shared" si="5"/>
        <v>1.82307692307692</v>
      </c>
      <c r="H120" s="456"/>
      <c r="I120" s="475"/>
    </row>
    <row r="121" ht="15.75" customHeight="1" spans="1:10">
      <c r="A121" s="453">
        <v>2011399</v>
      </c>
      <c r="B121" s="469" t="s">
        <v>115</v>
      </c>
      <c r="C121" s="462"/>
      <c r="D121" s="462">
        <v>61</v>
      </c>
      <c r="E121" s="463"/>
      <c r="F121" s="456" t="str">
        <f t="shared" si="4"/>
        <v/>
      </c>
      <c r="G121" s="456">
        <f t="shared" si="5"/>
        <v>0</v>
      </c>
      <c r="H121" s="456"/>
      <c r="I121" s="475"/>
      <c r="J121" s="473"/>
    </row>
    <row r="122" ht="12.75" customHeight="1" spans="1:10">
      <c r="A122" s="453">
        <v>20114</v>
      </c>
      <c r="B122" s="469" t="s">
        <v>116</v>
      </c>
      <c r="C122" s="459">
        <f>SUM(C123:C133)</f>
        <v>0</v>
      </c>
      <c r="D122" s="459">
        <f>SUM(D123:D133)</f>
        <v>0</v>
      </c>
      <c r="E122" s="477">
        <f>SUM(E123:E133)</f>
        <v>0</v>
      </c>
      <c r="F122" s="456" t="str">
        <f t="shared" si="4"/>
        <v/>
      </c>
      <c r="G122" s="456" t="str">
        <f t="shared" si="5"/>
        <v/>
      </c>
      <c r="H122" s="456"/>
      <c r="I122" s="474">
        <f>SUM(I123:I133)</f>
        <v>0</v>
      </c>
      <c r="J122" s="473"/>
    </row>
    <row r="123" customHeight="1" spans="1:9">
      <c r="A123" s="460">
        <v>2011401</v>
      </c>
      <c r="B123" s="465" t="s">
        <v>45</v>
      </c>
      <c r="C123" s="462"/>
      <c r="D123" s="462"/>
      <c r="E123" s="463"/>
      <c r="F123" s="464" t="str">
        <f t="shared" si="4"/>
        <v/>
      </c>
      <c r="G123" s="464" t="str">
        <f t="shared" si="5"/>
        <v/>
      </c>
      <c r="H123" s="456"/>
      <c r="I123" s="475"/>
    </row>
    <row r="124" customHeight="1" spans="1:9">
      <c r="A124" s="460">
        <v>2011402</v>
      </c>
      <c r="B124" s="467" t="s">
        <v>46</v>
      </c>
      <c r="C124" s="462"/>
      <c r="D124" s="462"/>
      <c r="E124" s="463"/>
      <c r="F124" s="464" t="str">
        <f t="shared" si="4"/>
        <v/>
      </c>
      <c r="G124" s="464" t="str">
        <f t="shared" si="5"/>
        <v/>
      </c>
      <c r="H124" s="456"/>
      <c r="I124" s="475"/>
    </row>
    <row r="125" customHeight="1" spans="1:9">
      <c r="A125" s="460">
        <v>2011403</v>
      </c>
      <c r="B125" s="461" t="s">
        <v>47</v>
      </c>
      <c r="C125" s="462"/>
      <c r="D125" s="462"/>
      <c r="E125" s="463"/>
      <c r="F125" s="464" t="str">
        <f t="shared" si="4"/>
        <v/>
      </c>
      <c r="G125" s="464" t="str">
        <f t="shared" si="5"/>
        <v/>
      </c>
      <c r="H125" s="456"/>
      <c r="I125" s="475"/>
    </row>
    <row r="126" customHeight="1" spans="1:9">
      <c r="A126" s="460">
        <v>2011404</v>
      </c>
      <c r="B126" s="461" t="s">
        <v>117</v>
      </c>
      <c r="C126" s="462"/>
      <c r="D126" s="462"/>
      <c r="E126" s="463"/>
      <c r="F126" s="464" t="str">
        <f t="shared" si="4"/>
        <v/>
      </c>
      <c r="G126" s="464" t="str">
        <f t="shared" si="5"/>
        <v/>
      </c>
      <c r="H126" s="456"/>
      <c r="I126" s="475"/>
    </row>
    <row r="127" customHeight="1" spans="1:9">
      <c r="A127" s="460">
        <v>2011405</v>
      </c>
      <c r="B127" s="461" t="s">
        <v>118</v>
      </c>
      <c r="C127" s="462"/>
      <c r="D127" s="462"/>
      <c r="E127" s="463"/>
      <c r="F127" s="464" t="str">
        <f t="shared" si="4"/>
        <v/>
      </c>
      <c r="G127" s="464" t="str">
        <f t="shared" si="5"/>
        <v/>
      </c>
      <c r="H127" s="456"/>
      <c r="I127" s="475"/>
    </row>
    <row r="128" customHeight="1" spans="1:9">
      <c r="A128" s="460">
        <v>2011408</v>
      </c>
      <c r="B128" s="465" t="s">
        <v>119</v>
      </c>
      <c r="C128" s="462"/>
      <c r="D128" s="462"/>
      <c r="E128" s="463"/>
      <c r="F128" s="464" t="str">
        <f t="shared" si="4"/>
        <v/>
      </c>
      <c r="G128" s="464" t="str">
        <f t="shared" si="5"/>
        <v/>
      </c>
      <c r="H128" s="456"/>
      <c r="I128" s="475"/>
    </row>
    <row r="129" customHeight="1" spans="1:9">
      <c r="A129" s="460">
        <v>2011409</v>
      </c>
      <c r="B129" s="461" t="s">
        <v>120</v>
      </c>
      <c r="C129" s="462"/>
      <c r="D129" s="462"/>
      <c r="E129" s="463"/>
      <c r="F129" s="464" t="str">
        <f t="shared" si="4"/>
        <v/>
      </c>
      <c r="G129" s="464" t="str">
        <f t="shared" si="5"/>
        <v/>
      </c>
      <c r="H129" s="456"/>
      <c r="I129" s="475"/>
    </row>
    <row r="130" customHeight="1" spans="1:9">
      <c r="A130" s="460">
        <v>2011410</v>
      </c>
      <c r="B130" s="461" t="s">
        <v>121</v>
      </c>
      <c r="C130" s="462"/>
      <c r="D130" s="462"/>
      <c r="E130" s="463"/>
      <c r="F130" s="464" t="str">
        <f t="shared" si="4"/>
        <v/>
      </c>
      <c r="G130" s="464" t="str">
        <f t="shared" si="5"/>
        <v/>
      </c>
      <c r="H130" s="456"/>
      <c r="I130" s="475"/>
    </row>
    <row r="131" customHeight="1" spans="1:9">
      <c r="A131" s="460">
        <v>2011411</v>
      </c>
      <c r="B131" s="461" t="s">
        <v>122</v>
      </c>
      <c r="C131" s="462"/>
      <c r="D131" s="462"/>
      <c r="E131" s="463"/>
      <c r="F131" s="464" t="str">
        <f t="shared" si="4"/>
        <v/>
      </c>
      <c r="G131" s="464" t="str">
        <f t="shared" si="5"/>
        <v/>
      </c>
      <c r="H131" s="456"/>
      <c r="I131" s="475"/>
    </row>
    <row r="132" customHeight="1" spans="1:9">
      <c r="A132" s="460">
        <v>2011450</v>
      </c>
      <c r="B132" s="461" t="s">
        <v>54</v>
      </c>
      <c r="C132" s="462"/>
      <c r="D132" s="462"/>
      <c r="E132" s="463"/>
      <c r="F132" s="464" t="str">
        <f t="shared" si="4"/>
        <v/>
      </c>
      <c r="G132" s="464" t="str">
        <f t="shared" si="5"/>
        <v/>
      </c>
      <c r="H132" s="456"/>
      <c r="I132" s="475"/>
    </row>
    <row r="133" customHeight="1" spans="1:9">
      <c r="A133" s="460">
        <v>2011499</v>
      </c>
      <c r="B133" s="461" t="s">
        <v>123</v>
      </c>
      <c r="C133" s="462"/>
      <c r="D133" s="462"/>
      <c r="E133" s="463"/>
      <c r="F133" s="464" t="str">
        <f t="shared" si="4"/>
        <v/>
      </c>
      <c r="G133" s="464" t="str">
        <f t="shared" si="5"/>
        <v/>
      </c>
      <c r="H133" s="456"/>
      <c r="I133" s="475"/>
    </row>
    <row r="134" ht="12.75" customHeight="1" spans="1:10">
      <c r="A134" s="453">
        <v>20123</v>
      </c>
      <c r="B134" s="458" t="s">
        <v>124</v>
      </c>
      <c r="C134" s="459">
        <f>SUM(C135:C140)</f>
        <v>0</v>
      </c>
      <c r="D134" s="459">
        <f>SUM(D135:D140)</f>
        <v>5</v>
      </c>
      <c r="E134" s="477">
        <f>SUM(E135:E140)</f>
        <v>0</v>
      </c>
      <c r="F134" s="456" t="str">
        <f t="shared" si="4"/>
        <v/>
      </c>
      <c r="G134" s="456">
        <f t="shared" si="5"/>
        <v>0</v>
      </c>
      <c r="H134" s="456"/>
      <c r="I134" s="474">
        <f>SUM(I135:I140)</f>
        <v>0</v>
      </c>
      <c r="J134" s="473"/>
    </row>
    <row r="135" customHeight="1" spans="1:9">
      <c r="A135" s="460">
        <v>2012301</v>
      </c>
      <c r="B135" s="461" t="s">
        <v>45</v>
      </c>
      <c r="C135" s="462"/>
      <c r="D135" s="462">
        <v>3</v>
      </c>
      <c r="E135" s="463"/>
      <c r="F135" s="464" t="str">
        <f t="shared" si="4"/>
        <v/>
      </c>
      <c r="G135" s="464">
        <f t="shared" si="5"/>
        <v>0</v>
      </c>
      <c r="H135" s="456"/>
      <c r="I135" s="475"/>
    </row>
    <row r="136" customHeight="1" spans="1:9">
      <c r="A136" s="460">
        <v>2012302</v>
      </c>
      <c r="B136" s="461" t="s">
        <v>46</v>
      </c>
      <c r="C136" s="462"/>
      <c r="D136" s="462"/>
      <c r="E136" s="463"/>
      <c r="F136" s="464" t="str">
        <f t="shared" si="4"/>
        <v/>
      </c>
      <c r="G136" s="464" t="str">
        <f t="shared" si="5"/>
        <v/>
      </c>
      <c r="H136" s="456"/>
      <c r="I136" s="475"/>
    </row>
    <row r="137" customHeight="1" spans="1:9">
      <c r="A137" s="460">
        <v>2012303</v>
      </c>
      <c r="B137" s="465" t="s">
        <v>47</v>
      </c>
      <c r="C137" s="462"/>
      <c r="D137" s="462"/>
      <c r="E137" s="463"/>
      <c r="F137" s="464" t="str">
        <f t="shared" si="4"/>
        <v/>
      </c>
      <c r="G137" s="464" t="str">
        <f t="shared" si="5"/>
        <v/>
      </c>
      <c r="H137" s="456"/>
      <c r="I137" s="475"/>
    </row>
    <row r="138" customHeight="1" spans="1:9">
      <c r="A138" s="460">
        <v>2012304</v>
      </c>
      <c r="B138" s="465" t="s">
        <v>125</v>
      </c>
      <c r="C138" s="462"/>
      <c r="D138" s="462">
        <v>2</v>
      </c>
      <c r="E138" s="463"/>
      <c r="F138" s="464" t="str">
        <f t="shared" si="4"/>
        <v/>
      </c>
      <c r="G138" s="464">
        <f t="shared" si="5"/>
        <v>0</v>
      </c>
      <c r="H138" s="456"/>
      <c r="I138" s="475"/>
    </row>
    <row r="139" customHeight="1" spans="1:9">
      <c r="A139" s="460">
        <v>2012350</v>
      </c>
      <c r="B139" s="465" t="s">
        <v>54</v>
      </c>
      <c r="C139" s="462"/>
      <c r="D139" s="462"/>
      <c r="E139" s="463"/>
      <c r="F139" s="464" t="str">
        <f t="shared" si="4"/>
        <v/>
      </c>
      <c r="G139" s="464" t="str">
        <f t="shared" si="5"/>
        <v/>
      </c>
      <c r="H139" s="456"/>
      <c r="I139" s="475"/>
    </row>
    <row r="140" customHeight="1" spans="1:9">
      <c r="A140" s="460">
        <v>2012399</v>
      </c>
      <c r="B140" s="467" t="s">
        <v>126</v>
      </c>
      <c r="C140" s="462"/>
      <c r="D140" s="462"/>
      <c r="E140" s="463"/>
      <c r="F140" s="464" t="str">
        <f t="shared" si="4"/>
        <v/>
      </c>
      <c r="G140" s="464" t="str">
        <f t="shared" si="5"/>
        <v/>
      </c>
      <c r="H140" s="456"/>
      <c r="I140" s="475"/>
    </row>
    <row r="141" ht="12.75" customHeight="1" spans="1:10">
      <c r="A141" s="453">
        <v>20125</v>
      </c>
      <c r="B141" s="458" t="s">
        <v>127</v>
      </c>
      <c r="C141" s="459">
        <f>SUM(C142:C148)</f>
        <v>0</v>
      </c>
      <c r="D141" s="459">
        <f>SUM(D142:D148)</f>
        <v>2</v>
      </c>
      <c r="E141" s="477">
        <f>SUM(E142:E148)</f>
        <v>0</v>
      </c>
      <c r="F141" s="456" t="str">
        <f t="shared" si="4"/>
        <v/>
      </c>
      <c r="G141" s="456">
        <f t="shared" si="5"/>
        <v>0</v>
      </c>
      <c r="H141" s="456"/>
      <c r="I141" s="474">
        <f>SUM(I142:I148)</f>
        <v>0</v>
      </c>
      <c r="J141" s="473"/>
    </row>
    <row r="142" customHeight="1" spans="1:9">
      <c r="A142" s="460">
        <v>2012501</v>
      </c>
      <c r="B142" s="461" t="s">
        <v>45</v>
      </c>
      <c r="C142" s="462"/>
      <c r="D142" s="462"/>
      <c r="E142" s="463"/>
      <c r="F142" s="464" t="str">
        <f t="shared" si="4"/>
        <v/>
      </c>
      <c r="G142" s="464" t="str">
        <f t="shared" si="5"/>
        <v/>
      </c>
      <c r="H142" s="456"/>
      <c r="I142" s="475"/>
    </row>
    <row r="143" customHeight="1" spans="1:9">
      <c r="A143" s="460">
        <v>2012502</v>
      </c>
      <c r="B143" s="465" t="s">
        <v>46</v>
      </c>
      <c r="C143" s="462"/>
      <c r="D143" s="462"/>
      <c r="E143" s="463"/>
      <c r="F143" s="464" t="str">
        <f t="shared" si="4"/>
        <v/>
      </c>
      <c r="G143" s="464" t="str">
        <f t="shared" si="5"/>
        <v/>
      </c>
      <c r="H143" s="456"/>
      <c r="I143" s="475"/>
    </row>
    <row r="144" customHeight="1" spans="1:9">
      <c r="A144" s="460">
        <v>2012503</v>
      </c>
      <c r="B144" s="465" t="s">
        <v>47</v>
      </c>
      <c r="C144" s="462"/>
      <c r="D144" s="462"/>
      <c r="E144" s="463"/>
      <c r="F144" s="464" t="str">
        <f t="shared" ref="F144:F207" si="6">IFERROR((E144/C144)*100%,"")</f>
        <v/>
      </c>
      <c r="G144" s="464" t="str">
        <f t="shared" ref="G144:G207" si="7">IFERROR((E144/D144)*100%,"")</f>
        <v/>
      </c>
      <c r="H144" s="456"/>
      <c r="I144" s="475"/>
    </row>
    <row r="145" customHeight="1" spans="1:9">
      <c r="A145" s="460">
        <v>2012504</v>
      </c>
      <c r="B145" s="465" t="s">
        <v>128</v>
      </c>
      <c r="C145" s="462"/>
      <c r="D145" s="462"/>
      <c r="E145" s="463"/>
      <c r="F145" s="464" t="str">
        <f t="shared" si="6"/>
        <v/>
      </c>
      <c r="G145" s="464" t="str">
        <f t="shared" si="7"/>
        <v/>
      </c>
      <c r="H145" s="456"/>
      <c r="I145" s="475"/>
    </row>
    <row r="146" customHeight="1" spans="1:9">
      <c r="A146" s="460">
        <v>2012505</v>
      </c>
      <c r="B146" s="467" t="s">
        <v>129</v>
      </c>
      <c r="C146" s="462"/>
      <c r="D146" s="462">
        <v>2</v>
      </c>
      <c r="E146" s="463"/>
      <c r="F146" s="464" t="str">
        <f t="shared" si="6"/>
        <v/>
      </c>
      <c r="G146" s="464">
        <f t="shared" si="7"/>
        <v>0</v>
      </c>
      <c r="H146" s="456"/>
      <c r="I146" s="475"/>
    </row>
    <row r="147" customHeight="1" spans="1:9">
      <c r="A147" s="460">
        <v>2012550</v>
      </c>
      <c r="B147" s="461" t="s">
        <v>54</v>
      </c>
      <c r="C147" s="462"/>
      <c r="D147" s="462"/>
      <c r="E147" s="463"/>
      <c r="F147" s="464" t="str">
        <f t="shared" si="6"/>
        <v/>
      </c>
      <c r="G147" s="464" t="str">
        <f t="shared" si="7"/>
        <v/>
      </c>
      <c r="H147" s="456"/>
      <c r="I147" s="475"/>
    </row>
    <row r="148" customHeight="1" spans="1:9">
      <c r="A148" s="460">
        <v>2012599</v>
      </c>
      <c r="B148" s="461" t="s">
        <v>130</v>
      </c>
      <c r="C148" s="462"/>
      <c r="D148" s="462"/>
      <c r="E148" s="463"/>
      <c r="F148" s="464" t="str">
        <f t="shared" si="6"/>
        <v/>
      </c>
      <c r="G148" s="464" t="str">
        <f t="shared" si="7"/>
        <v/>
      </c>
      <c r="H148" s="456"/>
      <c r="I148" s="475"/>
    </row>
    <row r="149" ht="12.75" customHeight="1" spans="1:10">
      <c r="A149" s="453">
        <v>20126</v>
      </c>
      <c r="B149" s="469" t="s">
        <v>131</v>
      </c>
      <c r="C149" s="459">
        <f>SUM(C150:C154)</f>
        <v>78.91</v>
      </c>
      <c r="D149" s="459">
        <f>SUM(D150:D154)</f>
        <v>291</v>
      </c>
      <c r="E149" s="477">
        <f>SUM(E150:E154)</f>
        <v>79.1</v>
      </c>
      <c r="F149" s="456">
        <f t="shared" si="6"/>
        <v>1.00240780636168</v>
      </c>
      <c r="G149" s="456">
        <f t="shared" si="7"/>
        <v>0.271821305841924</v>
      </c>
      <c r="H149" s="456"/>
      <c r="I149" s="474">
        <f>SUM(I150:I154)</f>
        <v>0</v>
      </c>
      <c r="J149" s="473"/>
    </row>
    <row r="150" customHeight="1" spans="1:9">
      <c r="A150" s="460">
        <v>2012601</v>
      </c>
      <c r="B150" s="465" t="s">
        <v>45</v>
      </c>
      <c r="C150" s="462"/>
      <c r="D150" s="462"/>
      <c r="E150" s="463"/>
      <c r="F150" s="464" t="str">
        <f t="shared" si="6"/>
        <v/>
      </c>
      <c r="G150" s="464" t="str">
        <f t="shared" si="7"/>
        <v/>
      </c>
      <c r="H150" s="456"/>
      <c r="I150" s="475"/>
    </row>
    <row r="151" customHeight="1" spans="1:9">
      <c r="A151" s="460">
        <v>2012602</v>
      </c>
      <c r="B151" s="465" t="s">
        <v>46</v>
      </c>
      <c r="C151" s="462"/>
      <c r="D151" s="462"/>
      <c r="E151" s="463"/>
      <c r="F151" s="464" t="str">
        <f t="shared" si="6"/>
        <v/>
      </c>
      <c r="G151" s="464" t="str">
        <f t="shared" si="7"/>
        <v/>
      </c>
      <c r="H151" s="456"/>
      <c r="I151" s="475"/>
    </row>
    <row r="152" customHeight="1" spans="1:9">
      <c r="A152" s="460">
        <v>2012603</v>
      </c>
      <c r="B152" s="461" t="s">
        <v>47</v>
      </c>
      <c r="C152" s="462"/>
      <c r="D152" s="462"/>
      <c r="E152" s="463"/>
      <c r="F152" s="464" t="str">
        <f t="shared" si="6"/>
        <v/>
      </c>
      <c r="G152" s="464" t="str">
        <f t="shared" si="7"/>
        <v/>
      </c>
      <c r="H152" s="456"/>
      <c r="I152" s="475"/>
    </row>
    <row r="153" customHeight="1" spans="1:9">
      <c r="A153" s="460">
        <v>2012604</v>
      </c>
      <c r="B153" s="468" t="s">
        <v>132</v>
      </c>
      <c r="C153" s="462">
        <v>78.91</v>
      </c>
      <c r="D153" s="462">
        <v>291</v>
      </c>
      <c r="E153" s="463">
        <v>79.1</v>
      </c>
      <c r="F153" s="464">
        <f t="shared" si="6"/>
        <v>1.00240780636168</v>
      </c>
      <c r="G153" s="464">
        <f t="shared" si="7"/>
        <v>0.271821305841924</v>
      </c>
      <c r="H153" s="456"/>
      <c r="I153" s="475"/>
    </row>
    <row r="154" customHeight="1" spans="1:9">
      <c r="A154" s="460">
        <v>2012699</v>
      </c>
      <c r="B154" s="461" t="s">
        <v>133</v>
      </c>
      <c r="C154" s="462"/>
      <c r="D154" s="462"/>
      <c r="E154" s="463"/>
      <c r="F154" s="464" t="str">
        <f t="shared" si="6"/>
        <v/>
      </c>
      <c r="G154" s="464" t="str">
        <f t="shared" si="7"/>
        <v/>
      </c>
      <c r="H154" s="456"/>
      <c r="I154" s="475"/>
    </row>
    <row r="155" ht="12.75" customHeight="1" spans="1:10">
      <c r="A155" s="453">
        <v>20128</v>
      </c>
      <c r="B155" s="469" t="s">
        <v>134</v>
      </c>
      <c r="C155" s="459">
        <f>SUM(C156:C161)</f>
        <v>1.71</v>
      </c>
      <c r="D155" s="459">
        <f>SUM(D156:D161)</f>
        <v>17</v>
      </c>
      <c r="E155" s="477">
        <f>SUM(E156:E161)</f>
        <v>7.68</v>
      </c>
      <c r="F155" s="456">
        <f t="shared" si="6"/>
        <v>4.49122807017544</v>
      </c>
      <c r="G155" s="456">
        <f t="shared" si="7"/>
        <v>0.451764705882353</v>
      </c>
      <c r="H155" s="456"/>
      <c r="I155" s="474">
        <f>SUM(I156:I161)</f>
        <v>0</v>
      </c>
      <c r="J155" s="473"/>
    </row>
    <row r="156" customHeight="1" spans="1:9">
      <c r="A156" s="460">
        <v>2012801</v>
      </c>
      <c r="B156" s="465" t="s">
        <v>45</v>
      </c>
      <c r="C156" s="462">
        <v>0.25</v>
      </c>
      <c r="D156" s="462">
        <v>6</v>
      </c>
      <c r="E156" s="463">
        <v>7.68</v>
      </c>
      <c r="F156" s="464">
        <f t="shared" si="6"/>
        <v>30.72</v>
      </c>
      <c r="G156" s="464">
        <f t="shared" si="7"/>
        <v>1.28</v>
      </c>
      <c r="H156" s="456"/>
      <c r="I156" s="475"/>
    </row>
    <row r="157" customHeight="1" spans="1:9">
      <c r="A157" s="460">
        <v>2012802</v>
      </c>
      <c r="B157" s="465" t="s">
        <v>46</v>
      </c>
      <c r="C157" s="462"/>
      <c r="D157" s="462">
        <v>9</v>
      </c>
      <c r="E157" s="463"/>
      <c r="F157" s="464" t="str">
        <f t="shared" si="6"/>
        <v/>
      </c>
      <c r="G157" s="464">
        <f t="shared" si="7"/>
        <v>0</v>
      </c>
      <c r="H157" s="456"/>
      <c r="I157" s="475"/>
    </row>
    <row r="158" customHeight="1" spans="1:9">
      <c r="A158" s="460">
        <v>2012803</v>
      </c>
      <c r="B158" s="467" t="s">
        <v>47</v>
      </c>
      <c r="C158" s="462"/>
      <c r="D158" s="462"/>
      <c r="E158" s="463"/>
      <c r="F158" s="464" t="str">
        <f t="shared" si="6"/>
        <v/>
      </c>
      <c r="G158" s="464" t="str">
        <f t="shared" si="7"/>
        <v/>
      </c>
      <c r="H158" s="456"/>
      <c r="I158" s="475"/>
    </row>
    <row r="159" customHeight="1" spans="1:9">
      <c r="A159" s="460">
        <v>2012804</v>
      </c>
      <c r="B159" s="461" t="s">
        <v>59</v>
      </c>
      <c r="C159" s="462"/>
      <c r="D159" s="462"/>
      <c r="E159" s="463"/>
      <c r="F159" s="464" t="str">
        <f t="shared" si="6"/>
        <v/>
      </c>
      <c r="G159" s="464" t="str">
        <f t="shared" si="7"/>
        <v/>
      </c>
      <c r="H159" s="456"/>
      <c r="I159" s="475"/>
    </row>
    <row r="160" customHeight="1" spans="1:9">
      <c r="A160" s="460">
        <v>2012850</v>
      </c>
      <c r="B160" s="461" t="s">
        <v>54</v>
      </c>
      <c r="C160" s="462"/>
      <c r="D160" s="462"/>
      <c r="E160" s="463"/>
      <c r="F160" s="464" t="str">
        <f t="shared" si="6"/>
        <v/>
      </c>
      <c r="G160" s="464" t="str">
        <f t="shared" si="7"/>
        <v/>
      </c>
      <c r="H160" s="456"/>
      <c r="I160" s="475"/>
    </row>
    <row r="161" customHeight="1" spans="1:9">
      <c r="A161" s="460">
        <v>2012899</v>
      </c>
      <c r="B161" s="461" t="s">
        <v>135</v>
      </c>
      <c r="C161" s="462">
        <v>1.46</v>
      </c>
      <c r="D161" s="462">
        <v>2</v>
      </c>
      <c r="E161" s="463"/>
      <c r="F161" s="464">
        <f t="shared" si="6"/>
        <v>0</v>
      </c>
      <c r="G161" s="464">
        <f t="shared" si="7"/>
        <v>0</v>
      </c>
      <c r="H161" s="456"/>
      <c r="I161" s="475"/>
    </row>
    <row r="162" ht="12.75" customHeight="1" spans="1:10">
      <c r="A162" s="453">
        <v>20129</v>
      </c>
      <c r="B162" s="469" t="s">
        <v>136</v>
      </c>
      <c r="C162" s="459">
        <f>SUM(C163:C168)</f>
        <v>121.83</v>
      </c>
      <c r="D162" s="459">
        <f>SUM(D163:D168)</f>
        <v>93</v>
      </c>
      <c r="E162" s="459">
        <f>SUM(E163:E168)</f>
        <v>90.87</v>
      </c>
      <c r="F162" s="456">
        <f t="shared" si="6"/>
        <v>0.745875400147747</v>
      </c>
      <c r="G162" s="456">
        <f t="shared" si="7"/>
        <v>0.977096774193548</v>
      </c>
      <c r="H162" s="456"/>
      <c r="I162" s="474">
        <f>SUM(I163:I168)</f>
        <v>0</v>
      </c>
      <c r="J162" s="473"/>
    </row>
    <row r="163" customHeight="1" spans="1:9">
      <c r="A163" s="460">
        <v>2012901</v>
      </c>
      <c r="B163" s="465" t="s">
        <v>45</v>
      </c>
      <c r="C163" s="462">
        <v>102.89</v>
      </c>
      <c r="D163" s="462">
        <v>78</v>
      </c>
      <c r="E163" s="463">
        <v>90.87</v>
      </c>
      <c r="F163" s="464">
        <f t="shared" si="6"/>
        <v>0.88317620760035</v>
      </c>
      <c r="G163" s="464">
        <f t="shared" si="7"/>
        <v>1.165</v>
      </c>
      <c r="H163" s="456"/>
      <c r="I163" s="475"/>
    </row>
    <row r="164" customHeight="1" spans="1:9">
      <c r="A164" s="460">
        <v>2012902</v>
      </c>
      <c r="B164" s="465" t="s">
        <v>46</v>
      </c>
      <c r="C164" s="462"/>
      <c r="D164" s="462">
        <v>10</v>
      </c>
      <c r="E164" s="463"/>
      <c r="F164" s="464" t="str">
        <f t="shared" si="6"/>
        <v/>
      </c>
      <c r="G164" s="464">
        <f t="shared" si="7"/>
        <v>0</v>
      </c>
      <c r="H164" s="456"/>
      <c r="I164" s="475"/>
    </row>
    <row r="165" customHeight="1" spans="1:9">
      <c r="A165" s="460">
        <v>2012903</v>
      </c>
      <c r="B165" s="461" t="s">
        <v>47</v>
      </c>
      <c r="C165" s="462"/>
      <c r="D165" s="462"/>
      <c r="E165" s="463"/>
      <c r="F165" s="464" t="str">
        <f t="shared" si="6"/>
        <v/>
      </c>
      <c r="G165" s="464" t="str">
        <f t="shared" si="7"/>
        <v/>
      </c>
      <c r="H165" s="456"/>
      <c r="I165" s="475"/>
    </row>
    <row r="166" customHeight="1" spans="1:9">
      <c r="A166" s="460">
        <v>2012906</v>
      </c>
      <c r="B166" s="461" t="s">
        <v>137</v>
      </c>
      <c r="C166" s="462">
        <v>16</v>
      </c>
      <c r="D166" s="462"/>
      <c r="E166" s="463"/>
      <c r="F166" s="464">
        <f t="shared" si="6"/>
        <v>0</v>
      </c>
      <c r="G166" s="464" t="str">
        <f t="shared" si="7"/>
        <v/>
      </c>
      <c r="H166" s="456"/>
      <c r="I166" s="475"/>
    </row>
    <row r="167" customHeight="1" spans="1:9">
      <c r="A167" s="460">
        <v>2012950</v>
      </c>
      <c r="B167" s="465" t="s">
        <v>54</v>
      </c>
      <c r="C167" s="462">
        <v>2.94</v>
      </c>
      <c r="D167" s="462">
        <v>1</v>
      </c>
      <c r="E167" s="463"/>
      <c r="F167" s="464">
        <f t="shared" si="6"/>
        <v>0</v>
      </c>
      <c r="G167" s="464">
        <f t="shared" si="7"/>
        <v>0</v>
      </c>
      <c r="H167" s="456"/>
      <c r="I167" s="475"/>
    </row>
    <row r="168" customHeight="1" spans="1:9">
      <c r="A168" s="460">
        <v>2012999</v>
      </c>
      <c r="B168" s="465" t="s">
        <v>138</v>
      </c>
      <c r="C168" s="462"/>
      <c r="D168" s="462">
        <v>4</v>
      </c>
      <c r="E168" s="463"/>
      <c r="F168" s="464" t="str">
        <f t="shared" si="6"/>
        <v/>
      </c>
      <c r="G168" s="464">
        <f t="shared" si="7"/>
        <v>0</v>
      </c>
      <c r="H168" s="456"/>
      <c r="I168" s="475"/>
    </row>
    <row r="169" customHeight="1" spans="1:10">
      <c r="A169" s="453">
        <v>20131</v>
      </c>
      <c r="B169" s="469" t="s">
        <v>139</v>
      </c>
      <c r="C169" s="459">
        <f>SUM(C170:C175)</f>
        <v>255.88</v>
      </c>
      <c r="D169" s="459">
        <f>SUM(D170:D175)</f>
        <v>269</v>
      </c>
      <c r="E169" s="477">
        <f>SUM(E170:E175)</f>
        <v>465.81</v>
      </c>
      <c r="F169" s="456">
        <f t="shared" si="6"/>
        <v>1.82042363607941</v>
      </c>
      <c r="G169" s="456">
        <f t="shared" si="7"/>
        <v>1.73163568773234</v>
      </c>
      <c r="H169" s="456"/>
      <c r="I169" s="474">
        <f>SUM(I170:I175)</f>
        <v>0</v>
      </c>
      <c r="J169" s="473"/>
    </row>
    <row r="170" customHeight="1" spans="1:9">
      <c r="A170" s="460">
        <v>2013101</v>
      </c>
      <c r="B170" s="465" t="s">
        <v>45</v>
      </c>
      <c r="C170" s="462">
        <v>251.38</v>
      </c>
      <c r="D170" s="462">
        <v>168</v>
      </c>
      <c r="E170" s="463">
        <v>415.86</v>
      </c>
      <c r="F170" s="464">
        <f t="shared" si="6"/>
        <v>1.65430821863315</v>
      </c>
      <c r="G170" s="464">
        <f t="shared" si="7"/>
        <v>2.47535714285714</v>
      </c>
      <c r="H170" s="456"/>
      <c r="I170" s="475"/>
    </row>
    <row r="171" customHeight="1" spans="1:9">
      <c r="A171" s="460">
        <v>2013102</v>
      </c>
      <c r="B171" s="461" t="s">
        <v>46</v>
      </c>
      <c r="C171" s="462"/>
      <c r="D171" s="462">
        <v>101</v>
      </c>
      <c r="E171" s="463">
        <v>12.69</v>
      </c>
      <c r="F171" s="464" t="str">
        <f t="shared" si="6"/>
        <v/>
      </c>
      <c r="G171" s="464">
        <f t="shared" si="7"/>
        <v>0.125643564356436</v>
      </c>
      <c r="H171" s="456"/>
      <c r="I171" s="475"/>
    </row>
    <row r="172" customHeight="1" spans="1:9">
      <c r="A172" s="460">
        <v>2013103</v>
      </c>
      <c r="B172" s="461" t="s">
        <v>47</v>
      </c>
      <c r="C172" s="462"/>
      <c r="D172" s="462"/>
      <c r="E172" s="463"/>
      <c r="F172" s="464" t="str">
        <f t="shared" si="6"/>
        <v/>
      </c>
      <c r="G172" s="464" t="str">
        <f t="shared" si="7"/>
        <v/>
      </c>
      <c r="H172" s="456"/>
      <c r="I172" s="475"/>
    </row>
    <row r="173" customHeight="1" spans="1:9">
      <c r="A173" s="460">
        <v>2013105</v>
      </c>
      <c r="B173" s="461" t="s">
        <v>140</v>
      </c>
      <c r="C173" s="462"/>
      <c r="D173" s="462"/>
      <c r="E173" s="463"/>
      <c r="F173" s="464" t="str">
        <f t="shared" si="6"/>
        <v/>
      </c>
      <c r="G173" s="464" t="str">
        <f t="shared" si="7"/>
        <v/>
      </c>
      <c r="H173" s="456"/>
      <c r="I173" s="475"/>
    </row>
    <row r="174" customHeight="1" spans="1:9">
      <c r="A174" s="460">
        <v>2013150</v>
      </c>
      <c r="B174" s="465" t="s">
        <v>54</v>
      </c>
      <c r="C174" s="462"/>
      <c r="D174" s="462"/>
      <c r="E174" s="463">
        <v>24.62</v>
      </c>
      <c r="F174" s="464" t="str">
        <f t="shared" si="6"/>
        <v/>
      </c>
      <c r="G174" s="464" t="str">
        <f t="shared" si="7"/>
        <v/>
      </c>
      <c r="H174" s="456"/>
      <c r="I174" s="475"/>
    </row>
    <row r="175" customHeight="1" spans="1:9">
      <c r="A175" s="460">
        <v>2013199</v>
      </c>
      <c r="B175" s="465" t="s">
        <v>141</v>
      </c>
      <c r="C175" s="462">
        <v>4.5</v>
      </c>
      <c r="D175" s="462"/>
      <c r="E175" s="463">
        <v>12.64</v>
      </c>
      <c r="F175" s="464">
        <f t="shared" si="6"/>
        <v>2.80888888888889</v>
      </c>
      <c r="G175" s="464" t="str">
        <f t="shared" si="7"/>
        <v/>
      </c>
      <c r="H175" s="456"/>
      <c r="I175" s="475"/>
    </row>
    <row r="176" customHeight="1" spans="1:10">
      <c r="A176" s="453">
        <v>20132</v>
      </c>
      <c r="B176" s="469" t="s">
        <v>142</v>
      </c>
      <c r="C176" s="459">
        <f>SUM(C177:C182)</f>
        <v>348.72</v>
      </c>
      <c r="D176" s="459">
        <f>SUM(D177:D182)</f>
        <v>289</v>
      </c>
      <c r="E176" s="477">
        <f>SUM(E177:E182)</f>
        <v>422.2</v>
      </c>
      <c r="F176" s="456">
        <f t="shared" si="6"/>
        <v>1.21071346639137</v>
      </c>
      <c r="G176" s="456">
        <f t="shared" si="7"/>
        <v>1.46089965397924</v>
      </c>
      <c r="H176" s="456"/>
      <c r="I176" s="474">
        <f>SUM(I177:I182)</f>
        <v>0</v>
      </c>
      <c r="J176" s="473"/>
    </row>
    <row r="177" customHeight="1" spans="1:9">
      <c r="A177" s="460">
        <v>2013201</v>
      </c>
      <c r="B177" s="461" t="s">
        <v>45</v>
      </c>
      <c r="C177" s="462">
        <v>333.07</v>
      </c>
      <c r="D177" s="462">
        <v>255</v>
      </c>
      <c r="E177" s="463">
        <v>397.55</v>
      </c>
      <c r="F177" s="464">
        <f t="shared" si="6"/>
        <v>1.19359293842135</v>
      </c>
      <c r="G177" s="464">
        <f t="shared" si="7"/>
        <v>1.55901960784314</v>
      </c>
      <c r="H177" s="456"/>
      <c r="I177" s="475"/>
    </row>
    <row r="178" customHeight="1" spans="1:9">
      <c r="A178" s="460">
        <v>2013202</v>
      </c>
      <c r="B178" s="461" t="s">
        <v>46</v>
      </c>
      <c r="C178" s="462"/>
      <c r="D178" s="462">
        <v>19</v>
      </c>
      <c r="E178" s="463">
        <v>3</v>
      </c>
      <c r="F178" s="464" t="str">
        <f t="shared" si="6"/>
        <v/>
      </c>
      <c r="G178" s="464">
        <f t="shared" si="7"/>
        <v>0.157894736842105</v>
      </c>
      <c r="H178" s="456"/>
      <c r="I178" s="475"/>
    </row>
    <row r="179" customHeight="1" spans="1:9">
      <c r="A179" s="460">
        <v>2013203</v>
      </c>
      <c r="B179" s="461" t="s">
        <v>47</v>
      </c>
      <c r="C179" s="462"/>
      <c r="D179" s="462"/>
      <c r="E179" s="463"/>
      <c r="F179" s="464" t="str">
        <f t="shared" si="6"/>
        <v/>
      </c>
      <c r="G179" s="464" t="str">
        <f t="shared" si="7"/>
        <v/>
      </c>
      <c r="H179" s="456"/>
      <c r="I179" s="475"/>
    </row>
    <row r="180" customHeight="1" spans="1:9">
      <c r="A180" s="460">
        <v>2013204</v>
      </c>
      <c r="B180" s="461" t="s">
        <v>143</v>
      </c>
      <c r="C180" s="462"/>
      <c r="D180" s="462"/>
      <c r="E180" s="463"/>
      <c r="F180" s="464" t="str">
        <f t="shared" si="6"/>
        <v/>
      </c>
      <c r="G180" s="464" t="str">
        <f t="shared" si="7"/>
        <v/>
      </c>
      <c r="H180" s="456"/>
      <c r="I180" s="475"/>
    </row>
    <row r="181" customHeight="1" spans="1:9">
      <c r="A181" s="460">
        <v>2013250</v>
      </c>
      <c r="B181" s="461" t="s">
        <v>54</v>
      </c>
      <c r="C181" s="462"/>
      <c r="D181" s="462"/>
      <c r="E181" s="463"/>
      <c r="F181" s="464" t="str">
        <f t="shared" si="6"/>
        <v/>
      </c>
      <c r="G181" s="464" t="str">
        <f t="shared" si="7"/>
        <v/>
      </c>
      <c r="H181" s="456"/>
      <c r="I181" s="475"/>
    </row>
    <row r="182" customHeight="1" spans="1:9">
      <c r="A182" s="460">
        <v>2013299</v>
      </c>
      <c r="B182" s="465" t="s">
        <v>144</v>
      </c>
      <c r="C182" s="462">
        <v>15.65</v>
      </c>
      <c r="D182" s="462">
        <v>15</v>
      </c>
      <c r="E182" s="463">
        <v>21.65</v>
      </c>
      <c r="F182" s="464">
        <f t="shared" si="6"/>
        <v>1.38338658146965</v>
      </c>
      <c r="G182" s="464">
        <f t="shared" si="7"/>
        <v>1.44333333333333</v>
      </c>
      <c r="H182" s="456"/>
      <c r="I182" s="475"/>
    </row>
    <row r="183" customHeight="1" spans="1:10">
      <c r="A183" s="453">
        <v>20133</v>
      </c>
      <c r="B183" s="469" t="s">
        <v>145</v>
      </c>
      <c r="C183" s="459">
        <f>SUM(C184:C189)</f>
        <v>187.95</v>
      </c>
      <c r="D183" s="459">
        <f>SUM(D184:D189)</f>
        <v>503</v>
      </c>
      <c r="E183" s="477">
        <f>SUM(E184:E189)</f>
        <v>186.57</v>
      </c>
      <c r="F183" s="456">
        <f t="shared" si="6"/>
        <v>0.992657621707901</v>
      </c>
      <c r="G183" s="456">
        <f t="shared" si="7"/>
        <v>0.370914512922465</v>
      </c>
      <c r="H183" s="456"/>
      <c r="I183" s="474">
        <f>SUM(I184:I189)</f>
        <v>0</v>
      </c>
      <c r="J183" s="473"/>
    </row>
    <row r="184" customHeight="1" spans="1:9">
      <c r="A184" s="460">
        <v>2013301</v>
      </c>
      <c r="B184" s="467" t="s">
        <v>45</v>
      </c>
      <c r="C184" s="462">
        <v>171.95</v>
      </c>
      <c r="D184" s="462">
        <v>247</v>
      </c>
      <c r="E184" s="463">
        <v>184.57</v>
      </c>
      <c r="F184" s="464">
        <f t="shared" si="6"/>
        <v>1.07339342832219</v>
      </c>
      <c r="G184" s="464">
        <f t="shared" si="7"/>
        <v>0.747246963562753</v>
      </c>
      <c r="H184" s="456"/>
      <c r="I184" s="475"/>
    </row>
    <row r="185" customHeight="1" spans="1:9">
      <c r="A185" s="460">
        <v>2013302</v>
      </c>
      <c r="B185" s="461" t="s">
        <v>46</v>
      </c>
      <c r="C185" s="462"/>
      <c r="D185" s="462">
        <v>256</v>
      </c>
      <c r="E185" s="463"/>
      <c r="F185" s="464" t="str">
        <f t="shared" si="6"/>
        <v/>
      </c>
      <c r="G185" s="464">
        <f t="shared" si="7"/>
        <v>0</v>
      </c>
      <c r="H185" s="456"/>
      <c r="I185" s="475"/>
    </row>
    <row r="186" customHeight="1" spans="1:9">
      <c r="A186" s="460">
        <v>2013303</v>
      </c>
      <c r="B186" s="461" t="s">
        <v>47</v>
      </c>
      <c r="C186" s="462"/>
      <c r="D186" s="462"/>
      <c r="E186" s="463"/>
      <c r="F186" s="464" t="str">
        <f t="shared" si="6"/>
        <v/>
      </c>
      <c r="G186" s="464" t="str">
        <f t="shared" si="7"/>
        <v/>
      </c>
      <c r="H186" s="456"/>
      <c r="I186" s="475"/>
    </row>
    <row r="187" customHeight="1" spans="1:9">
      <c r="A187" s="460">
        <v>2013304</v>
      </c>
      <c r="B187" s="461" t="s">
        <v>146</v>
      </c>
      <c r="C187" s="462"/>
      <c r="D187" s="462"/>
      <c r="E187" s="463"/>
      <c r="F187" s="464" t="str">
        <f t="shared" si="6"/>
        <v/>
      </c>
      <c r="G187" s="464" t="str">
        <f t="shared" si="7"/>
        <v/>
      </c>
      <c r="H187" s="456"/>
      <c r="I187" s="475"/>
    </row>
    <row r="188" customHeight="1" spans="1:9">
      <c r="A188" s="460">
        <v>2013350</v>
      </c>
      <c r="B188" s="461" t="s">
        <v>54</v>
      </c>
      <c r="C188" s="462"/>
      <c r="D188" s="462"/>
      <c r="E188" s="463"/>
      <c r="F188" s="464" t="str">
        <f t="shared" si="6"/>
        <v/>
      </c>
      <c r="G188" s="464" t="str">
        <f t="shared" si="7"/>
        <v/>
      </c>
      <c r="H188" s="456"/>
      <c r="I188" s="475"/>
    </row>
    <row r="189" customHeight="1" spans="1:9">
      <c r="A189" s="460">
        <v>2013399</v>
      </c>
      <c r="B189" s="465" t="s">
        <v>147</v>
      </c>
      <c r="C189" s="462">
        <v>16</v>
      </c>
      <c r="D189" s="462"/>
      <c r="E189" s="463">
        <v>2</v>
      </c>
      <c r="F189" s="464">
        <f t="shared" si="6"/>
        <v>0.125</v>
      </c>
      <c r="G189" s="464" t="str">
        <f t="shared" si="7"/>
        <v/>
      </c>
      <c r="H189" s="456"/>
      <c r="I189" s="475"/>
    </row>
    <row r="190" customHeight="1" spans="1:10">
      <c r="A190" s="453">
        <v>20134</v>
      </c>
      <c r="B190" s="469" t="s">
        <v>148</v>
      </c>
      <c r="C190" s="459">
        <f>SUM(C191:C197)</f>
        <v>79.27</v>
      </c>
      <c r="D190" s="459">
        <f>SUM(D191:D197)</f>
        <v>101</v>
      </c>
      <c r="E190" s="477">
        <f>SUM(E191:E197)</f>
        <v>99.39</v>
      </c>
      <c r="F190" s="456">
        <f t="shared" si="6"/>
        <v>1.25381607165384</v>
      </c>
      <c r="G190" s="456">
        <f t="shared" si="7"/>
        <v>0.984059405940594</v>
      </c>
      <c r="H190" s="456"/>
      <c r="I190" s="474">
        <f>SUM(I191:I197)</f>
        <v>0</v>
      </c>
      <c r="J190" s="473"/>
    </row>
    <row r="191" customHeight="1" spans="1:9">
      <c r="A191" s="460">
        <v>2013401</v>
      </c>
      <c r="B191" s="465" t="s">
        <v>45</v>
      </c>
      <c r="C191" s="462">
        <v>79.27</v>
      </c>
      <c r="D191" s="462">
        <v>49</v>
      </c>
      <c r="E191" s="463">
        <v>99.39</v>
      </c>
      <c r="F191" s="464">
        <f t="shared" si="6"/>
        <v>1.25381607165384</v>
      </c>
      <c r="G191" s="464">
        <f t="shared" si="7"/>
        <v>2.02836734693878</v>
      </c>
      <c r="H191" s="456"/>
      <c r="I191" s="475"/>
    </row>
    <row r="192" customHeight="1" spans="1:9">
      <c r="A192" s="460">
        <v>2013402</v>
      </c>
      <c r="B192" s="461" t="s">
        <v>46</v>
      </c>
      <c r="C192" s="462"/>
      <c r="D192" s="462">
        <v>38</v>
      </c>
      <c r="E192" s="463"/>
      <c r="F192" s="464" t="str">
        <f t="shared" si="6"/>
        <v/>
      </c>
      <c r="G192" s="464">
        <f t="shared" si="7"/>
        <v>0</v>
      </c>
      <c r="H192" s="456"/>
      <c r="I192" s="475"/>
    </row>
    <row r="193" customHeight="1" spans="1:9">
      <c r="A193" s="460">
        <v>2013403</v>
      </c>
      <c r="B193" s="461" t="s">
        <v>47</v>
      </c>
      <c r="C193" s="462"/>
      <c r="D193" s="462"/>
      <c r="E193" s="463"/>
      <c r="F193" s="464" t="str">
        <f t="shared" si="6"/>
        <v/>
      </c>
      <c r="G193" s="464" t="str">
        <f t="shared" si="7"/>
        <v/>
      </c>
      <c r="H193" s="456"/>
      <c r="I193" s="475"/>
    </row>
    <row r="194" customHeight="1" spans="1:9">
      <c r="A194" s="460">
        <v>2013404</v>
      </c>
      <c r="B194" s="461" t="s">
        <v>149</v>
      </c>
      <c r="C194" s="462"/>
      <c r="D194" s="462"/>
      <c r="E194" s="463"/>
      <c r="F194" s="464" t="str">
        <f t="shared" si="6"/>
        <v/>
      </c>
      <c r="G194" s="464" t="str">
        <f t="shared" si="7"/>
        <v/>
      </c>
      <c r="H194" s="456"/>
      <c r="I194" s="475"/>
    </row>
    <row r="195" customHeight="1" spans="1:9">
      <c r="A195" s="460">
        <v>2013405</v>
      </c>
      <c r="B195" s="461" t="s">
        <v>150</v>
      </c>
      <c r="C195" s="462"/>
      <c r="D195" s="462"/>
      <c r="E195" s="463"/>
      <c r="F195" s="464" t="str">
        <f t="shared" si="6"/>
        <v/>
      </c>
      <c r="G195" s="464" t="str">
        <f t="shared" si="7"/>
        <v/>
      </c>
      <c r="H195" s="456"/>
      <c r="I195" s="475"/>
    </row>
    <row r="196" customHeight="1" spans="1:9">
      <c r="A196" s="460">
        <v>2013450</v>
      </c>
      <c r="B196" s="461" t="s">
        <v>54</v>
      </c>
      <c r="C196" s="462"/>
      <c r="D196" s="462"/>
      <c r="E196" s="463"/>
      <c r="F196" s="464" t="str">
        <f t="shared" si="6"/>
        <v/>
      </c>
      <c r="G196" s="464" t="str">
        <f t="shared" si="7"/>
        <v/>
      </c>
      <c r="H196" s="456"/>
      <c r="I196" s="475"/>
    </row>
    <row r="197" customHeight="1" spans="1:9">
      <c r="A197" s="460">
        <v>2013499</v>
      </c>
      <c r="B197" s="465" t="s">
        <v>151</v>
      </c>
      <c r="C197" s="462"/>
      <c r="D197" s="462">
        <v>14</v>
      </c>
      <c r="E197" s="463"/>
      <c r="F197" s="464" t="str">
        <f t="shared" si="6"/>
        <v/>
      </c>
      <c r="G197" s="464">
        <f t="shared" si="7"/>
        <v>0</v>
      </c>
      <c r="H197" s="456"/>
      <c r="I197" s="475"/>
    </row>
    <row r="198" customHeight="1" spans="1:10">
      <c r="A198" s="453">
        <v>20135</v>
      </c>
      <c r="B198" s="469" t="s">
        <v>152</v>
      </c>
      <c r="C198" s="459">
        <f>SUM(C199:C203)</f>
        <v>0</v>
      </c>
      <c r="D198" s="459">
        <f>SUM(D199:D203)</f>
        <v>0</v>
      </c>
      <c r="E198" s="477">
        <f>SUM(E199:E203)</f>
        <v>0</v>
      </c>
      <c r="F198" s="456" t="str">
        <f t="shared" si="6"/>
        <v/>
      </c>
      <c r="G198" s="456" t="str">
        <f t="shared" si="7"/>
        <v/>
      </c>
      <c r="H198" s="456"/>
      <c r="I198" s="474">
        <f>SUM(I199:I203)</f>
        <v>0</v>
      </c>
      <c r="J198" s="473"/>
    </row>
    <row r="199" customHeight="1" spans="1:9">
      <c r="A199" s="460">
        <v>2013501</v>
      </c>
      <c r="B199" s="465" t="s">
        <v>45</v>
      </c>
      <c r="C199" s="462"/>
      <c r="D199" s="462"/>
      <c r="E199" s="463"/>
      <c r="F199" s="464" t="str">
        <f t="shared" si="6"/>
        <v/>
      </c>
      <c r="G199" s="464" t="str">
        <f t="shared" si="7"/>
        <v/>
      </c>
      <c r="H199" s="456"/>
      <c r="I199" s="475"/>
    </row>
    <row r="200" customHeight="1" spans="1:9">
      <c r="A200" s="460">
        <v>2013502</v>
      </c>
      <c r="B200" s="467" t="s">
        <v>46</v>
      </c>
      <c r="C200" s="462"/>
      <c r="D200" s="462"/>
      <c r="E200" s="463"/>
      <c r="F200" s="464" t="str">
        <f t="shared" si="6"/>
        <v/>
      </c>
      <c r="G200" s="464" t="str">
        <f t="shared" si="7"/>
        <v/>
      </c>
      <c r="H200" s="456"/>
      <c r="I200" s="475"/>
    </row>
    <row r="201" customHeight="1" spans="1:9">
      <c r="A201" s="460">
        <v>2013503</v>
      </c>
      <c r="B201" s="461" t="s">
        <v>47</v>
      </c>
      <c r="C201" s="462"/>
      <c r="D201" s="462"/>
      <c r="E201" s="463"/>
      <c r="F201" s="464" t="str">
        <f t="shared" si="6"/>
        <v/>
      </c>
      <c r="G201" s="464" t="str">
        <f t="shared" si="7"/>
        <v/>
      </c>
      <c r="H201" s="456"/>
      <c r="I201" s="475"/>
    </row>
    <row r="202" customHeight="1" spans="1:9">
      <c r="A202" s="460">
        <v>2013550</v>
      </c>
      <c r="B202" s="461" t="s">
        <v>54</v>
      </c>
      <c r="C202" s="462"/>
      <c r="D202" s="462"/>
      <c r="E202" s="463"/>
      <c r="F202" s="464" t="str">
        <f t="shared" si="6"/>
        <v/>
      </c>
      <c r="G202" s="464" t="str">
        <f t="shared" si="7"/>
        <v/>
      </c>
      <c r="H202" s="456"/>
      <c r="I202" s="475"/>
    </row>
    <row r="203" customHeight="1" spans="1:9">
      <c r="A203" s="460">
        <v>2013599</v>
      </c>
      <c r="B203" s="461" t="s">
        <v>153</v>
      </c>
      <c r="C203" s="462"/>
      <c r="D203" s="462"/>
      <c r="E203" s="463"/>
      <c r="F203" s="464" t="str">
        <f t="shared" si="6"/>
        <v/>
      </c>
      <c r="G203" s="464" t="str">
        <f t="shared" si="7"/>
        <v/>
      </c>
      <c r="H203" s="456"/>
      <c r="I203" s="475"/>
    </row>
    <row r="204" customHeight="1" spans="1:10">
      <c r="A204" s="453">
        <v>20136</v>
      </c>
      <c r="B204" s="469" t="s">
        <v>154</v>
      </c>
      <c r="C204" s="459">
        <f>SUM(C205:C209)</f>
        <v>0</v>
      </c>
      <c r="D204" s="459">
        <f>SUM(D205:D209)</f>
        <v>0</v>
      </c>
      <c r="E204" s="477">
        <f>SUM(E205:E209)</f>
        <v>0</v>
      </c>
      <c r="F204" s="456" t="str">
        <f t="shared" si="6"/>
        <v/>
      </c>
      <c r="G204" s="456" t="str">
        <f t="shared" si="7"/>
        <v/>
      </c>
      <c r="H204" s="456"/>
      <c r="I204" s="474">
        <f>SUM(I205:I209)</f>
        <v>0</v>
      </c>
      <c r="J204" s="473"/>
    </row>
    <row r="205" customHeight="1" spans="1:9">
      <c r="A205" s="460">
        <v>2013601</v>
      </c>
      <c r="B205" s="465" t="s">
        <v>45</v>
      </c>
      <c r="C205" s="462"/>
      <c r="D205" s="462"/>
      <c r="E205" s="463"/>
      <c r="F205" s="464" t="str">
        <f t="shared" si="6"/>
        <v/>
      </c>
      <c r="G205" s="464" t="str">
        <f t="shared" si="7"/>
        <v/>
      </c>
      <c r="H205" s="456"/>
      <c r="I205" s="475"/>
    </row>
    <row r="206" customHeight="1" spans="1:9">
      <c r="A206" s="460">
        <v>2013602</v>
      </c>
      <c r="B206" s="465" t="s">
        <v>46</v>
      </c>
      <c r="C206" s="462"/>
      <c r="D206" s="462"/>
      <c r="E206" s="463"/>
      <c r="F206" s="464" t="str">
        <f t="shared" si="6"/>
        <v/>
      </c>
      <c r="G206" s="464" t="str">
        <f t="shared" si="7"/>
        <v/>
      </c>
      <c r="H206" s="456"/>
      <c r="I206" s="475"/>
    </row>
    <row r="207" customHeight="1" spans="1:9">
      <c r="A207" s="460">
        <v>2013603</v>
      </c>
      <c r="B207" s="461" t="s">
        <v>47</v>
      </c>
      <c r="C207" s="462"/>
      <c r="D207" s="462"/>
      <c r="E207" s="463"/>
      <c r="F207" s="464" t="str">
        <f t="shared" si="6"/>
        <v/>
      </c>
      <c r="G207" s="464" t="str">
        <f t="shared" si="7"/>
        <v/>
      </c>
      <c r="H207" s="456"/>
      <c r="I207" s="475"/>
    </row>
    <row r="208" customHeight="1" spans="1:9">
      <c r="A208" s="460">
        <v>2013650</v>
      </c>
      <c r="B208" s="461" t="s">
        <v>54</v>
      </c>
      <c r="C208" s="462"/>
      <c r="D208" s="462"/>
      <c r="E208" s="463"/>
      <c r="F208" s="464" t="str">
        <f t="shared" ref="F208:F271" si="8">IFERROR((E208/C208)*100%,"")</f>
        <v/>
      </c>
      <c r="G208" s="464" t="str">
        <f t="shared" ref="G208:G271" si="9">IFERROR((E208/D208)*100%,"")</f>
        <v/>
      </c>
      <c r="H208" s="456"/>
      <c r="I208" s="475"/>
    </row>
    <row r="209" customHeight="1" spans="1:9">
      <c r="A209" s="460">
        <v>2013699</v>
      </c>
      <c r="B209" s="461" t="s">
        <v>155</v>
      </c>
      <c r="C209" s="462"/>
      <c r="D209" s="462"/>
      <c r="E209" s="463"/>
      <c r="F209" s="464" t="str">
        <f t="shared" si="8"/>
        <v/>
      </c>
      <c r="G209" s="464" t="str">
        <f t="shared" si="9"/>
        <v/>
      </c>
      <c r="H209" s="456"/>
      <c r="I209" s="475"/>
    </row>
    <row r="210" customHeight="1" spans="1:10">
      <c r="A210" s="453">
        <v>20137</v>
      </c>
      <c r="B210" s="458" t="s">
        <v>156</v>
      </c>
      <c r="C210" s="459">
        <f>SUM(C211:C216)</f>
        <v>0</v>
      </c>
      <c r="D210" s="459">
        <f>SUM(D211:D216)</f>
        <v>1</v>
      </c>
      <c r="E210" s="477">
        <f>SUM(E211:E216)</f>
        <v>0</v>
      </c>
      <c r="F210" s="456" t="str">
        <f t="shared" si="8"/>
        <v/>
      </c>
      <c r="G210" s="456">
        <f t="shared" si="9"/>
        <v>0</v>
      </c>
      <c r="H210" s="456"/>
      <c r="I210" s="474">
        <f>SUM(I211:I216)</f>
        <v>0</v>
      </c>
      <c r="J210" s="473"/>
    </row>
    <row r="211" customHeight="1" spans="1:9">
      <c r="A211" s="460">
        <v>2013701</v>
      </c>
      <c r="B211" s="461" t="s">
        <v>45</v>
      </c>
      <c r="C211" s="462"/>
      <c r="D211" s="462">
        <v>1</v>
      </c>
      <c r="E211" s="463"/>
      <c r="F211" s="464" t="str">
        <f t="shared" si="8"/>
        <v/>
      </c>
      <c r="G211" s="464">
        <f t="shared" si="9"/>
        <v>0</v>
      </c>
      <c r="H211" s="456"/>
      <c r="I211" s="475"/>
    </row>
    <row r="212" customHeight="1" spans="1:9">
      <c r="A212" s="460">
        <v>2013702</v>
      </c>
      <c r="B212" s="461" t="s">
        <v>46</v>
      </c>
      <c r="C212" s="462"/>
      <c r="D212" s="462"/>
      <c r="E212" s="463"/>
      <c r="F212" s="464" t="str">
        <f t="shared" si="8"/>
        <v/>
      </c>
      <c r="G212" s="464" t="str">
        <f t="shared" si="9"/>
        <v/>
      </c>
      <c r="H212" s="456"/>
      <c r="I212" s="475"/>
    </row>
    <row r="213" customHeight="1" spans="1:9">
      <c r="A213" s="460">
        <v>2013703</v>
      </c>
      <c r="B213" s="461" t="s">
        <v>47</v>
      </c>
      <c r="C213" s="462"/>
      <c r="D213" s="462"/>
      <c r="E213" s="463"/>
      <c r="F213" s="464" t="str">
        <f t="shared" si="8"/>
        <v/>
      </c>
      <c r="G213" s="464" t="str">
        <f t="shared" si="9"/>
        <v/>
      </c>
      <c r="H213" s="456"/>
      <c r="I213" s="475"/>
    </row>
    <row r="214" customHeight="1" spans="1:9">
      <c r="A214" s="460">
        <v>2013704</v>
      </c>
      <c r="B214" s="461" t="s">
        <v>157</v>
      </c>
      <c r="C214" s="462"/>
      <c r="D214" s="462"/>
      <c r="E214" s="463"/>
      <c r="F214" s="464" t="str">
        <f t="shared" si="8"/>
        <v/>
      </c>
      <c r="G214" s="464" t="str">
        <f t="shared" si="9"/>
        <v/>
      </c>
      <c r="H214" s="456"/>
      <c r="I214" s="475"/>
    </row>
    <row r="215" customHeight="1" spans="1:9">
      <c r="A215" s="460">
        <v>2013750</v>
      </c>
      <c r="B215" s="461" t="s">
        <v>54</v>
      </c>
      <c r="C215" s="462"/>
      <c r="D215" s="462"/>
      <c r="E215" s="463"/>
      <c r="F215" s="464" t="str">
        <f t="shared" si="8"/>
        <v/>
      </c>
      <c r="G215" s="464" t="str">
        <f t="shared" si="9"/>
        <v/>
      </c>
      <c r="H215" s="456"/>
      <c r="I215" s="475"/>
    </row>
    <row r="216" customHeight="1" spans="1:9">
      <c r="A216" s="460">
        <v>2013799</v>
      </c>
      <c r="B216" s="461" t="s">
        <v>158</v>
      </c>
      <c r="C216" s="462"/>
      <c r="D216" s="462"/>
      <c r="E216" s="463"/>
      <c r="F216" s="464" t="str">
        <f t="shared" si="8"/>
        <v/>
      </c>
      <c r="G216" s="464" t="str">
        <f t="shared" si="9"/>
        <v/>
      </c>
      <c r="H216" s="456"/>
      <c r="I216" s="475"/>
    </row>
    <row r="217" customHeight="1" spans="1:10">
      <c r="A217" s="453">
        <v>20138</v>
      </c>
      <c r="B217" s="458" t="s">
        <v>159</v>
      </c>
      <c r="C217" s="459">
        <f>SUM(C218:C231)</f>
        <v>2462.88</v>
      </c>
      <c r="D217" s="459">
        <f>SUM(D218:D231)</f>
        <v>1517</v>
      </c>
      <c r="E217" s="477">
        <f>SUM(E218:E231)</f>
        <v>1864.63</v>
      </c>
      <c r="F217" s="456">
        <f t="shared" si="8"/>
        <v>0.757093321639706</v>
      </c>
      <c r="G217" s="456">
        <f t="shared" si="9"/>
        <v>1.22915622940013</v>
      </c>
      <c r="H217" s="456"/>
      <c r="I217" s="474">
        <f>SUM(I218:I231)</f>
        <v>0</v>
      </c>
      <c r="J217" s="473"/>
    </row>
    <row r="218" customHeight="1" spans="1:9">
      <c r="A218" s="460">
        <v>2013801</v>
      </c>
      <c r="B218" s="461" t="s">
        <v>45</v>
      </c>
      <c r="C218" s="462">
        <v>1982.61</v>
      </c>
      <c r="D218" s="462">
        <v>953</v>
      </c>
      <c r="E218" s="463">
        <v>1854.54</v>
      </c>
      <c r="F218" s="464">
        <f t="shared" si="8"/>
        <v>0.935403331971492</v>
      </c>
      <c r="G218" s="464">
        <f t="shared" si="9"/>
        <v>1.94600209863589</v>
      </c>
      <c r="H218" s="456"/>
      <c r="I218" s="475"/>
    </row>
    <row r="219" customHeight="1" spans="1:9">
      <c r="A219" s="460">
        <v>2013802</v>
      </c>
      <c r="B219" s="461" t="s">
        <v>46</v>
      </c>
      <c r="C219" s="462"/>
      <c r="D219" s="462">
        <v>43</v>
      </c>
      <c r="E219" s="463"/>
      <c r="F219" s="464" t="str">
        <f t="shared" si="8"/>
        <v/>
      </c>
      <c r="G219" s="464">
        <f t="shared" si="9"/>
        <v>0</v>
      </c>
      <c r="H219" s="456"/>
      <c r="I219" s="475"/>
    </row>
    <row r="220" customHeight="1" spans="1:9">
      <c r="A220" s="460">
        <v>2013803</v>
      </c>
      <c r="B220" s="461" t="s">
        <v>47</v>
      </c>
      <c r="C220" s="462"/>
      <c r="D220" s="462"/>
      <c r="E220" s="463"/>
      <c r="F220" s="464" t="str">
        <f t="shared" si="8"/>
        <v/>
      </c>
      <c r="G220" s="464" t="str">
        <f t="shared" si="9"/>
        <v/>
      </c>
      <c r="H220" s="456"/>
      <c r="I220" s="475"/>
    </row>
    <row r="221" customHeight="1" spans="1:9">
      <c r="A221" s="460">
        <v>2013804</v>
      </c>
      <c r="B221" s="461" t="s">
        <v>160</v>
      </c>
      <c r="C221" s="462"/>
      <c r="D221" s="462">
        <v>72</v>
      </c>
      <c r="E221" s="463"/>
      <c r="F221" s="464" t="str">
        <f t="shared" si="8"/>
        <v/>
      </c>
      <c r="G221" s="464">
        <f t="shared" si="9"/>
        <v>0</v>
      </c>
      <c r="H221" s="456"/>
      <c r="I221" s="475"/>
    </row>
    <row r="222" customHeight="1" spans="1:9">
      <c r="A222" s="460">
        <v>2013805</v>
      </c>
      <c r="B222" s="461" t="s">
        <v>161</v>
      </c>
      <c r="C222" s="462"/>
      <c r="D222" s="462"/>
      <c r="E222" s="463"/>
      <c r="F222" s="464" t="str">
        <f t="shared" si="8"/>
        <v/>
      </c>
      <c r="G222" s="464" t="str">
        <f t="shared" si="9"/>
        <v/>
      </c>
      <c r="H222" s="456"/>
      <c r="I222" s="475"/>
    </row>
    <row r="223" customHeight="1" spans="1:9">
      <c r="A223" s="460">
        <v>2013808</v>
      </c>
      <c r="B223" s="461" t="s">
        <v>86</v>
      </c>
      <c r="C223" s="462"/>
      <c r="D223" s="462"/>
      <c r="E223" s="463"/>
      <c r="F223" s="464" t="str">
        <f t="shared" si="8"/>
        <v/>
      </c>
      <c r="G223" s="464" t="str">
        <f t="shared" si="9"/>
        <v/>
      </c>
      <c r="H223" s="456"/>
      <c r="I223" s="475"/>
    </row>
    <row r="224" customHeight="1" spans="1:9">
      <c r="A224" s="460">
        <v>2013810</v>
      </c>
      <c r="B224" s="461" t="s">
        <v>162</v>
      </c>
      <c r="C224" s="462"/>
      <c r="D224" s="462"/>
      <c r="E224" s="463"/>
      <c r="F224" s="464" t="str">
        <f t="shared" si="8"/>
        <v/>
      </c>
      <c r="G224" s="464" t="str">
        <f t="shared" si="9"/>
        <v/>
      </c>
      <c r="H224" s="456"/>
      <c r="I224" s="475"/>
    </row>
    <row r="225" customHeight="1" spans="1:9">
      <c r="A225" s="460">
        <v>2013812</v>
      </c>
      <c r="B225" s="461" t="s">
        <v>163</v>
      </c>
      <c r="C225" s="462"/>
      <c r="D225" s="462"/>
      <c r="E225" s="463"/>
      <c r="F225" s="464" t="str">
        <f t="shared" si="8"/>
        <v/>
      </c>
      <c r="G225" s="464" t="str">
        <f t="shared" si="9"/>
        <v/>
      </c>
      <c r="H225" s="456"/>
      <c r="I225" s="475"/>
    </row>
    <row r="226" customHeight="1" spans="1:9">
      <c r="A226" s="460">
        <v>2013813</v>
      </c>
      <c r="B226" s="461" t="s">
        <v>164</v>
      </c>
      <c r="C226" s="462"/>
      <c r="D226" s="462"/>
      <c r="E226" s="463"/>
      <c r="F226" s="464" t="str">
        <f t="shared" si="8"/>
        <v/>
      </c>
      <c r="G226" s="464" t="str">
        <f t="shared" si="9"/>
        <v/>
      </c>
      <c r="H226" s="456"/>
      <c r="I226" s="475"/>
    </row>
    <row r="227" customHeight="1" spans="1:9">
      <c r="A227" s="460">
        <v>2013814</v>
      </c>
      <c r="B227" s="461" t="s">
        <v>165</v>
      </c>
      <c r="C227" s="462"/>
      <c r="D227" s="462"/>
      <c r="E227" s="463"/>
      <c r="F227" s="464" t="str">
        <f t="shared" si="8"/>
        <v/>
      </c>
      <c r="G227" s="464" t="str">
        <f t="shared" si="9"/>
        <v/>
      </c>
      <c r="H227" s="456"/>
      <c r="I227" s="475"/>
    </row>
    <row r="228" customHeight="1" spans="1:9">
      <c r="A228" s="460">
        <v>2013815</v>
      </c>
      <c r="B228" s="461" t="s">
        <v>166</v>
      </c>
      <c r="C228" s="462"/>
      <c r="D228" s="462">
        <v>8</v>
      </c>
      <c r="E228" s="463"/>
      <c r="F228" s="464" t="str">
        <f t="shared" si="8"/>
        <v/>
      </c>
      <c r="G228" s="464">
        <f t="shared" si="9"/>
        <v>0</v>
      </c>
      <c r="H228" s="456"/>
      <c r="I228" s="475"/>
    </row>
    <row r="229" customHeight="1" spans="1:9">
      <c r="A229" s="460">
        <v>2013816</v>
      </c>
      <c r="B229" s="461" t="s">
        <v>167</v>
      </c>
      <c r="C229" s="462">
        <v>1</v>
      </c>
      <c r="D229" s="462">
        <v>2</v>
      </c>
      <c r="E229" s="463">
        <v>2</v>
      </c>
      <c r="F229" s="464">
        <f t="shared" si="8"/>
        <v>2</v>
      </c>
      <c r="G229" s="464">
        <f t="shared" si="9"/>
        <v>1</v>
      </c>
      <c r="H229" s="456"/>
      <c r="I229" s="475"/>
    </row>
    <row r="230" customHeight="1" spans="1:9">
      <c r="A230" s="460">
        <v>2013850</v>
      </c>
      <c r="B230" s="461" t="s">
        <v>54</v>
      </c>
      <c r="C230" s="462">
        <v>479.27</v>
      </c>
      <c r="D230" s="462">
        <v>438</v>
      </c>
      <c r="E230" s="463">
        <v>8.09</v>
      </c>
      <c r="F230" s="464">
        <f t="shared" si="8"/>
        <v>0.0168798380870908</v>
      </c>
      <c r="G230" s="464">
        <f t="shared" si="9"/>
        <v>0.0184703196347032</v>
      </c>
      <c r="H230" s="456"/>
      <c r="I230" s="475"/>
    </row>
    <row r="231" customHeight="1" spans="1:9">
      <c r="A231" s="460">
        <v>2013899</v>
      </c>
      <c r="B231" s="461" t="s">
        <v>168</v>
      </c>
      <c r="C231" s="462"/>
      <c r="D231" s="462">
        <v>1</v>
      </c>
      <c r="E231" s="463"/>
      <c r="F231" s="464" t="str">
        <f t="shared" si="8"/>
        <v/>
      </c>
      <c r="G231" s="464">
        <f t="shared" si="9"/>
        <v>0</v>
      </c>
      <c r="H231" s="456"/>
      <c r="I231" s="475"/>
    </row>
    <row r="232" customHeight="1" spans="1:10">
      <c r="A232" s="453">
        <v>20199</v>
      </c>
      <c r="B232" s="458" t="s">
        <v>169</v>
      </c>
      <c r="C232" s="459">
        <f>SUM(C233:C234)</f>
        <v>0</v>
      </c>
      <c r="D232" s="459">
        <f>SUM(D233:D234)</f>
        <v>0</v>
      </c>
      <c r="E232" s="477">
        <f>SUM(E233:E234)</f>
        <v>0</v>
      </c>
      <c r="F232" s="456" t="str">
        <f t="shared" si="8"/>
        <v/>
      </c>
      <c r="G232" s="456" t="str">
        <f t="shared" si="9"/>
        <v/>
      </c>
      <c r="H232" s="456"/>
      <c r="I232" s="474">
        <f>SUM(I233:I234)</f>
        <v>0</v>
      </c>
      <c r="J232" s="473"/>
    </row>
    <row r="233" customHeight="1" spans="1:9">
      <c r="A233" s="460">
        <v>2019901</v>
      </c>
      <c r="B233" s="465" t="s">
        <v>170</v>
      </c>
      <c r="C233" s="462"/>
      <c r="D233" s="462"/>
      <c r="E233" s="463"/>
      <c r="F233" s="464" t="str">
        <f t="shared" si="8"/>
        <v/>
      </c>
      <c r="G233" s="464" t="str">
        <f t="shared" si="9"/>
        <v/>
      </c>
      <c r="H233" s="456"/>
      <c r="I233" s="475"/>
    </row>
    <row r="234" customHeight="1" spans="1:9">
      <c r="A234" s="460">
        <v>2019999</v>
      </c>
      <c r="B234" s="465" t="s">
        <v>171</v>
      </c>
      <c r="C234" s="462"/>
      <c r="D234" s="462"/>
      <c r="E234" s="463"/>
      <c r="F234" s="464" t="str">
        <f t="shared" si="8"/>
        <v/>
      </c>
      <c r="G234" s="464" t="str">
        <f t="shared" si="9"/>
        <v/>
      </c>
      <c r="H234" s="456"/>
      <c r="I234" s="475"/>
    </row>
    <row r="235" customHeight="1" spans="1:10">
      <c r="A235" s="453">
        <v>202</v>
      </c>
      <c r="B235" s="454" t="s">
        <v>172</v>
      </c>
      <c r="C235" s="455">
        <f>C236+C241+C243</f>
        <v>0</v>
      </c>
      <c r="D235" s="455">
        <f>D236+D241+D243</f>
        <v>0</v>
      </c>
      <c r="E235" s="455">
        <f>E236+E241+E243</f>
        <v>0</v>
      </c>
      <c r="F235" s="456" t="str">
        <f t="shared" si="8"/>
        <v/>
      </c>
      <c r="G235" s="456" t="str">
        <f t="shared" si="9"/>
        <v/>
      </c>
      <c r="H235" s="455"/>
      <c r="I235" s="479">
        <f>I236+I241+I243</f>
        <v>0</v>
      </c>
      <c r="J235" s="473"/>
    </row>
    <row r="236" customHeight="1" spans="1:10">
      <c r="A236" s="453">
        <v>20205</v>
      </c>
      <c r="B236" s="458" t="s">
        <v>173</v>
      </c>
      <c r="C236" s="459">
        <f>SUM(C237:C240)</f>
        <v>0</v>
      </c>
      <c r="D236" s="459">
        <f>SUM(D237:D240)</f>
        <v>0</v>
      </c>
      <c r="E236" s="459">
        <f>SUM(E237:E240)</f>
        <v>0</v>
      </c>
      <c r="F236" s="456" t="str">
        <f t="shared" si="8"/>
        <v/>
      </c>
      <c r="G236" s="456" t="str">
        <f t="shared" si="9"/>
        <v/>
      </c>
      <c r="H236" s="456"/>
      <c r="I236" s="474">
        <f>SUM(I237:I240)</f>
        <v>0</v>
      </c>
      <c r="J236" s="473"/>
    </row>
    <row r="237" customHeight="1" spans="1:9">
      <c r="A237" s="460">
        <v>2020503</v>
      </c>
      <c r="B237" s="461" t="s">
        <v>174</v>
      </c>
      <c r="C237" s="462"/>
      <c r="D237" s="462"/>
      <c r="E237" s="462"/>
      <c r="F237" s="464" t="str">
        <f t="shared" si="8"/>
        <v/>
      </c>
      <c r="G237" s="464" t="str">
        <f t="shared" si="9"/>
        <v/>
      </c>
      <c r="H237" s="456"/>
      <c r="I237" s="475"/>
    </row>
    <row r="238" customHeight="1" spans="1:9">
      <c r="A238" s="460">
        <v>2020504</v>
      </c>
      <c r="B238" s="461" t="s">
        <v>175</v>
      </c>
      <c r="C238" s="462"/>
      <c r="D238" s="462"/>
      <c r="E238" s="462"/>
      <c r="F238" s="464" t="str">
        <f t="shared" si="8"/>
        <v/>
      </c>
      <c r="G238" s="464" t="str">
        <f t="shared" si="9"/>
        <v/>
      </c>
      <c r="H238" s="456"/>
      <c r="I238" s="475"/>
    </row>
    <row r="239" customHeight="1" spans="1:9">
      <c r="A239" s="460">
        <v>2020505</v>
      </c>
      <c r="B239" s="461" t="s">
        <v>176</v>
      </c>
      <c r="C239" s="462"/>
      <c r="D239" s="462"/>
      <c r="E239" s="462"/>
      <c r="F239" s="464" t="str">
        <f t="shared" si="8"/>
        <v/>
      </c>
      <c r="G239" s="464" t="str">
        <f t="shared" si="9"/>
        <v/>
      </c>
      <c r="H239" s="456"/>
      <c r="I239" s="475"/>
    </row>
    <row r="240" customHeight="1" spans="1:9">
      <c r="A240" s="460">
        <v>2020599</v>
      </c>
      <c r="B240" s="461" t="s">
        <v>177</v>
      </c>
      <c r="C240" s="462"/>
      <c r="D240" s="462"/>
      <c r="E240" s="462"/>
      <c r="F240" s="464" t="str">
        <f t="shared" si="8"/>
        <v/>
      </c>
      <c r="G240" s="464" t="str">
        <f t="shared" si="9"/>
        <v/>
      </c>
      <c r="H240" s="456"/>
      <c r="I240" s="475"/>
    </row>
    <row r="241" customHeight="1" spans="1:10">
      <c r="A241" s="453">
        <v>20206</v>
      </c>
      <c r="B241" s="458" t="s">
        <v>178</v>
      </c>
      <c r="C241" s="459">
        <f>SUM(C242)</f>
        <v>0</v>
      </c>
      <c r="D241" s="459">
        <f>SUM(D242)</f>
        <v>0</v>
      </c>
      <c r="E241" s="459">
        <f>SUM(E242)</f>
        <v>0</v>
      </c>
      <c r="F241" s="456" t="str">
        <f t="shared" si="8"/>
        <v/>
      </c>
      <c r="G241" s="456" t="str">
        <f t="shared" si="9"/>
        <v/>
      </c>
      <c r="H241" s="456"/>
      <c r="I241" s="474">
        <f>SUM(I242)</f>
        <v>0</v>
      </c>
      <c r="J241" s="473"/>
    </row>
    <row r="242" customHeight="1" spans="1:9">
      <c r="A242" s="460">
        <v>2020601</v>
      </c>
      <c r="B242" s="461" t="s">
        <v>179</v>
      </c>
      <c r="C242" s="462"/>
      <c r="D242" s="462"/>
      <c r="E242" s="462"/>
      <c r="F242" s="464" t="str">
        <f t="shared" si="8"/>
        <v/>
      </c>
      <c r="G242" s="464" t="str">
        <f t="shared" si="9"/>
        <v/>
      </c>
      <c r="H242" s="456"/>
      <c r="I242" s="475"/>
    </row>
    <row r="243" customHeight="1" spans="1:10">
      <c r="A243" s="453">
        <v>20299</v>
      </c>
      <c r="B243" s="458" t="s">
        <v>180</v>
      </c>
      <c r="C243" s="459">
        <f>SUM(C244)</f>
        <v>0</v>
      </c>
      <c r="D243" s="459">
        <f>SUM(D244)</f>
        <v>0</v>
      </c>
      <c r="E243" s="459">
        <f>SUM(E244)</f>
        <v>0</v>
      </c>
      <c r="F243" s="456" t="str">
        <f t="shared" si="8"/>
        <v/>
      </c>
      <c r="G243" s="456" t="str">
        <f t="shared" si="9"/>
        <v/>
      </c>
      <c r="H243" s="456"/>
      <c r="I243" s="474">
        <f>SUM(I244)</f>
        <v>0</v>
      </c>
      <c r="J243" s="473"/>
    </row>
    <row r="244" customHeight="1" spans="1:9">
      <c r="A244" s="460">
        <v>2029999</v>
      </c>
      <c r="B244" s="461" t="s">
        <v>181</v>
      </c>
      <c r="C244" s="462"/>
      <c r="D244" s="462"/>
      <c r="E244" s="462"/>
      <c r="F244" s="464" t="str">
        <f t="shared" si="8"/>
        <v/>
      </c>
      <c r="G244" s="464" t="str">
        <f t="shared" si="9"/>
        <v/>
      </c>
      <c r="H244" s="456"/>
      <c r="I244" s="475"/>
    </row>
    <row r="245" customHeight="1" spans="1:10">
      <c r="A245" s="453">
        <v>203</v>
      </c>
      <c r="B245" s="454" t="s">
        <v>182</v>
      </c>
      <c r="C245" s="455">
        <f>C246+C250+C252+C254+C262</f>
        <v>12.5</v>
      </c>
      <c r="D245" s="455">
        <f>D246+D250+D252+D254+D262</f>
        <v>41</v>
      </c>
      <c r="E245" s="455">
        <f>E246+E250+E252+E254+E262</f>
        <v>36.5</v>
      </c>
      <c r="F245" s="456">
        <f t="shared" si="8"/>
        <v>2.92</v>
      </c>
      <c r="G245" s="456">
        <f t="shared" si="9"/>
        <v>0.890243902439024</v>
      </c>
      <c r="H245" s="455"/>
      <c r="I245" s="479">
        <f>I246+I250+I252+I254+I262</f>
        <v>0</v>
      </c>
      <c r="J245" s="473"/>
    </row>
    <row r="246" customHeight="1" spans="1:10">
      <c r="A246" s="453">
        <v>20301</v>
      </c>
      <c r="B246" s="454" t="s">
        <v>183</v>
      </c>
      <c r="C246" s="459">
        <f>SUM(C247:C249)</f>
        <v>0</v>
      </c>
      <c r="D246" s="459">
        <f>SUM(D247:D249)</f>
        <v>0</v>
      </c>
      <c r="E246" s="459">
        <f>SUM(E247:E249)</f>
        <v>0</v>
      </c>
      <c r="F246" s="456" t="str">
        <f t="shared" si="8"/>
        <v/>
      </c>
      <c r="G246" s="456" t="str">
        <f t="shared" si="9"/>
        <v/>
      </c>
      <c r="H246" s="456"/>
      <c r="I246" s="474">
        <f>SUM(I247:I249)</f>
        <v>0</v>
      </c>
      <c r="J246" s="473"/>
    </row>
    <row r="247" customHeight="1" spans="1:9">
      <c r="A247" s="460">
        <v>2030101</v>
      </c>
      <c r="B247" s="467" t="s">
        <v>184</v>
      </c>
      <c r="C247" s="462"/>
      <c r="D247" s="462"/>
      <c r="E247" s="462"/>
      <c r="F247" s="464" t="str">
        <f t="shared" si="8"/>
        <v/>
      </c>
      <c r="G247" s="464" t="str">
        <f t="shared" si="9"/>
        <v/>
      </c>
      <c r="H247" s="456"/>
      <c r="I247" s="475"/>
    </row>
    <row r="248" customHeight="1" spans="1:9">
      <c r="A248" s="460">
        <v>2030102</v>
      </c>
      <c r="B248" s="467" t="s">
        <v>185</v>
      </c>
      <c r="C248" s="462"/>
      <c r="D248" s="462"/>
      <c r="E248" s="462"/>
      <c r="F248" s="464" t="str">
        <f t="shared" si="8"/>
        <v/>
      </c>
      <c r="G248" s="464" t="str">
        <f t="shared" si="9"/>
        <v/>
      </c>
      <c r="H248" s="456"/>
      <c r="I248" s="475"/>
    </row>
    <row r="249" customHeight="1" spans="1:9">
      <c r="A249" s="460">
        <v>2030199</v>
      </c>
      <c r="B249" s="467" t="s">
        <v>186</v>
      </c>
      <c r="C249" s="462"/>
      <c r="D249" s="462"/>
      <c r="E249" s="462"/>
      <c r="F249" s="464" t="str">
        <f t="shared" si="8"/>
        <v/>
      </c>
      <c r="G249" s="464" t="str">
        <f t="shared" si="9"/>
        <v/>
      </c>
      <c r="H249" s="456"/>
      <c r="I249" s="475"/>
    </row>
    <row r="250" customHeight="1" spans="1:10">
      <c r="A250" s="453">
        <v>20304</v>
      </c>
      <c r="B250" s="454" t="s">
        <v>187</v>
      </c>
      <c r="C250" s="459">
        <f>SUM(C251)</f>
        <v>0</v>
      </c>
      <c r="D250" s="459">
        <f>SUM(D251)</f>
        <v>0</v>
      </c>
      <c r="E250" s="459">
        <f>SUM(E251)</f>
        <v>0</v>
      </c>
      <c r="F250" s="456" t="str">
        <f t="shared" si="8"/>
        <v/>
      </c>
      <c r="G250" s="456" t="str">
        <f t="shared" si="9"/>
        <v/>
      </c>
      <c r="H250" s="456"/>
      <c r="I250" s="474">
        <f>SUM(I251)</f>
        <v>0</v>
      </c>
      <c r="J250" s="473"/>
    </row>
    <row r="251" customHeight="1" spans="1:9">
      <c r="A251" s="460">
        <v>2030401</v>
      </c>
      <c r="B251" s="467" t="s">
        <v>188</v>
      </c>
      <c r="C251" s="462"/>
      <c r="D251" s="462"/>
      <c r="E251" s="462"/>
      <c r="F251" s="464" t="str">
        <f t="shared" si="8"/>
        <v/>
      </c>
      <c r="G251" s="464" t="str">
        <f t="shared" si="9"/>
        <v/>
      </c>
      <c r="H251" s="456"/>
      <c r="I251" s="475"/>
    </row>
    <row r="252" customHeight="1" spans="1:10">
      <c r="A252" s="453">
        <v>20305</v>
      </c>
      <c r="B252" s="454" t="s">
        <v>189</v>
      </c>
      <c r="C252" s="459">
        <f>SUM(C253)</f>
        <v>0</v>
      </c>
      <c r="D252" s="459">
        <f>SUM(D253)</f>
        <v>0</v>
      </c>
      <c r="E252" s="459">
        <f>SUM(E253)</f>
        <v>0</v>
      </c>
      <c r="F252" s="456" t="str">
        <f t="shared" si="8"/>
        <v/>
      </c>
      <c r="G252" s="456" t="str">
        <f t="shared" si="9"/>
        <v/>
      </c>
      <c r="H252" s="456"/>
      <c r="I252" s="474">
        <f>SUM(I253)</f>
        <v>0</v>
      </c>
      <c r="J252" s="473"/>
    </row>
    <row r="253" customHeight="1" spans="1:9">
      <c r="A253" s="460">
        <v>2030501</v>
      </c>
      <c r="B253" s="467" t="s">
        <v>190</v>
      </c>
      <c r="C253" s="462"/>
      <c r="D253" s="462"/>
      <c r="E253" s="462"/>
      <c r="F253" s="464" t="str">
        <f t="shared" si="8"/>
        <v/>
      </c>
      <c r="G253" s="464" t="str">
        <f t="shared" si="9"/>
        <v/>
      </c>
      <c r="H253" s="456"/>
      <c r="I253" s="475"/>
    </row>
    <row r="254" customHeight="1" spans="1:10">
      <c r="A254" s="453">
        <v>20306</v>
      </c>
      <c r="B254" s="469" t="s">
        <v>191</v>
      </c>
      <c r="C254" s="459">
        <f>SUM(C255:C261)</f>
        <v>11.5</v>
      </c>
      <c r="D254" s="459">
        <f>SUM(D255:D261)</f>
        <v>41</v>
      </c>
      <c r="E254" s="459">
        <f>SUM(E255:E261)</f>
        <v>36.5</v>
      </c>
      <c r="F254" s="456">
        <f t="shared" si="8"/>
        <v>3.17391304347826</v>
      </c>
      <c r="G254" s="456">
        <f t="shared" si="9"/>
        <v>0.890243902439024</v>
      </c>
      <c r="H254" s="456"/>
      <c r="I254" s="474">
        <f>SUM(I255:I261)</f>
        <v>0</v>
      </c>
      <c r="J254" s="473"/>
    </row>
    <row r="255" customHeight="1" spans="1:9">
      <c r="A255" s="460">
        <v>2030601</v>
      </c>
      <c r="B255" s="465" t="s">
        <v>192</v>
      </c>
      <c r="C255" s="462">
        <v>11.5</v>
      </c>
      <c r="D255" s="462">
        <v>1</v>
      </c>
      <c r="E255" s="462">
        <v>15</v>
      </c>
      <c r="F255" s="464">
        <f t="shared" si="8"/>
        <v>1.30434782608696</v>
      </c>
      <c r="G255" s="464">
        <f t="shared" si="9"/>
        <v>15</v>
      </c>
      <c r="H255" s="456"/>
      <c r="I255" s="475"/>
    </row>
    <row r="256" customHeight="1" spans="1:9">
      <c r="A256" s="460">
        <v>2030602</v>
      </c>
      <c r="B256" s="461" t="s">
        <v>193</v>
      </c>
      <c r="C256" s="462"/>
      <c r="D256" s="462"/>
      <c r="E256" s="462">
        <v>13</v>
      </c>
      <c r="F256" s="464" t="str">
        <f t="shared" si="8"/>
        <v/>
      </c>
      <c r="G256" s="464" t="str">
        <f t="shared" si="9"/>
        <v/>
      </c>
      <c r="H256" s="456"/>
      <c r="I256" s="475"/>
    </row>
    <row r="257" customHeight="1" spans="1:9">
      <c r="A257" s="460">
        <v>2030603</v>
      </c>
      <c r="B257" s="461" t="s">
        <v>194</v>
      </c>
      <c r="C257" s="462"/>
      <c r="D257" s="462"/>
      <c r="E257" s="462"/>
      <c r="F257" s="464" t="str">
        <f t="shared" si="8"/>
        <v/>
      </c>
      <c r="G257" s="464" t="str">
        <f t="shared" si="9"/>
        <v/>
      </c>
      <c r="H257" s="456"/>
      <c r="I257" s="475"/>
    </row>
    <row r="258" customHeight="1" spans="1:9">
      <c r="A258" s="460">
        <v>2030604</v>
      </c>
      <c r="B258" s="461" t="s">
        <v>195</v>
      </c>
      <c r="C258" s="462"/>
      <c r="D258" s="462"/>
      <c r="E258" s="462"/>
      <c r="F258" s="464" t="str">
        <f t="shared" si="8"/>
        <v/>
      </c>
      <c r="G258" s="464" t="str">
        <f t="shared" si="9"/>
        <v/>
      </c>
      <c r="H258" s="456"/>
      <c r="I258" s="475"/>
    </row>
    <row r="259" customHeight="1" spans="1:9">
      <c r="A259" s="460">
        <v>2030607</v>
      </c>
      <c r="B259" s="465" t="s">
        <v>196</v>
      </c>
      <c r="C259" s="462"/>
      <c r="D259" s="462">
        <v>40</v>
      </c>
      <c r="E259" s="462">
        <v>8.5</v>
      </c>
      <c r="F259" s="464" t="str">
        <f t="shared" si="8"/>
        <v/>
      </c>
      <c r="G259" s="464">
        <f t="shared" si="9"/>
        <v>0.2125</v>
      </c>
      <c r="H259" s="456"/>
      <c r="I259" s="475"/>
    </row>
    <row r="260" customHeight="1" spans="1:9">
      <c r="A260" s="460">
        <v>2030608</v>
      </c>
      <c r="B260" s="465" t="s">
        <v>197</v>
      </c>
      <c r="C260" s="462"/>
      <c r="D260" s="462"/>
      <c r="E260" s="462"/>
      <c r="F260" s="464" t="str">
        <f t="shared" si="8"/>
        <v/>
      </c>
      <c r="G260" s="464" t="str">
        <f t="shared" si="9"/>
        <v/>
      </c>
      <c r="H260" s="456"/>
      <c r="I260" s="475"/>
    </row>
    <row r="261" customHeight="1" spans="1:9">
      <c r="A261" s="460">
        <v>2030699</v>
      </c>
      <c r="B261" s="465" t="s">
        <v>198</v>
      </c>
      <c r="C261" s="462"/>
      <c r="D261" s="462"/>
      <c r="E261" s="462"/>
      <c r="F261" s="464" t="str">
        <f t="shared" si="8"/>
        <v/>
      </c>
      <c r="G261" s="464" t="str">
        <f t="shared" si="9"/>
        <v/>
      </c>
      <c r="H261" s="456"/>
      <c r="I261" s="475"/>
    </row>
    <row r="262" customHeight="1" spans="1:10">
      <c r="A262" s="453">
        <v>20399</v>
      </c>
      <c r="B262" s="469" t="s">
        <v>199</v>
      </c>
      <c r="C262" s="459">
        <f>SUM(C263)</f>
        <v>1</v>
      </c>
      <c r="D262" s="459">
        <f>SUM(D263)</f>
        <v>0</v>
      </c>
      <c r="E262" s="459">
        <f>SUM(E263)</f>
        <v>0</v>
      </c>
      <c r="F262" s="456">
        <f t="shared" si="8"/>
        <v>0</v>
      </c>
      <c r="G262" s="456" t="str">
        <f t="shared" si="9"/>
        <v/>
      </c>
      <c r="H262" s="456"/>
      <c r="I262" s="474">
        <f>SUM(I263)</f>
        <v>0</v>
      </c>
      <c r="J262" s="473"/>
    </row>
    <row r="263" customHeight="1" spans="1:9">
      <c r="A263" s="460">
        <v>2039999</v>
      </c>
      <c r="B263" s="465" t="s">
        <v>200</v>
      </c>
      <c r="C263" s="462">
        <v>1</v>
      </c>
      <c r="D263" s="462"/>
      <c r="E263" s="462"/>
      <c r="F263" s="464">
        <f t="shared" si="8"/>
        <v>0</v>
      </c>
      <c r="G263" s="464" t="str">
        <f t="shared" si="9"/>
        <v/>
      </c>
      <c r="H263" s="456"/>
      <c r="I263" s="475"/>
    </row>
    <row r="264" customHeight="1" spans="1:10">
      <c r="A264" s="453">
        <v>204</v>
      </c>
      <c r="B264" s="454" t="s">
        <v>201</v>
      </c>
      <c r="C264" s="455">
        <f>C265+C268+C279+C286+C294+C303+C317+C327+C337+C345+C351</f>
        <v>14529</v>
      </c>
      <c r="D264" s="455">
        <f>D265+D268+D279+D286+D294+D303+D317+D327+D337+D345+D351</f>
        <v>11297</v>
      </c>
      <c r="E264" s="455">
        <f>E265+E268+E279+E286+E294+E303+E317+E327+E337+E345+E351</f>
        <v>18213.05</v>
      </c>
      <c r="F264" s="456">
        <f t="shared" si="8"/>
        <v>1.25356528322665</v>
      </c>
      <c r="G264" s="456">
        <f t="shared" si="9"/>
        <v>1.61220235460742</v>
      </c>
      <c r="H264" s="457"/>
      <c r="I264" s="479">
        <f>I265+I268+I279+I286+I294+I303+I317+I327+I337+I345+I351</f>
        <v>0</v>
      </c>
      <c r="J264" s="473"/>
    </row>
    <row r="265" customHeight="1" spans="1:10">
      <c r="A265" s="453">
        <v>20401</v>
      </c>
      <c r="B265" s="458" t="s">
        <v>202</v>
      </c>
      <c r="C265" s="459">
        <f>SUM(C266:C267)</f>
        <v>0</v>
      </c>
      <c r="D265" s="459">
        <f>SUM(D266:D267)</f>
        <v>0</v>
      </c>
      <c r="E265" s="459">
        <f>SUM(E266:E267)</f>
        <v>0</v>
      </c>
      <c r="F265" s="456" t="str">
        <f t="shared" si="8"/>
        <v/>
      </c>
      <c r="G265" s="456" t="str">
        <f t="shared" si="9"/>
        <v/>
      </c>
      <c r="H265" s="456"/>
      <c r="I265" s="474">
        <f>SUM(I266:I267)</f>
        <v>0</v>
      </c>
      <c r="J265" s="473"/>
    </row>
    <row r="266" customHeight="1" spans="1:9">
      <c r="A266" s="460">
        <v>2040101</v>
      </c>
      <c r="B266" s="461" t="s">
        <v>203</v>
      </c>
      <c r="C266" s="462"/>
      <c r="D266" s="462"/>
      <c r="E266" s="462"/>
      <c r="F266" s="464" t="str">
        <f t="shared" si="8"/>
        <v/>
      </c>
      <c r="G266" s="464" t="str">
        <f t="shared" si="9"/>
        <v/>
      </c>
      <c r="H266" s="456"/>
      <c r="I266" s="475"/>
    </row>
    <row r="267" customHeight="1" spans="1:9">
      <c r="A267" s="460">
        <v>2040199</v>
      </c>
      <c r="B267" s="465" t="s">
        <v>204</v>
      </c>
      <c r="C267" s="462"/>
      <c r="D267" s="462"/>
      <c r="E267" s="462"/>
      <c r="F267" s="464" t="str">
        <f t="shared" si="8"/>
        <v/>
      </c>
      <c r="G267" s="464" t="str">
        <f t="shared" si="9"/>
        <v/>
      </c>
      <c r="H267" s="456"/>
      <c r="I267" s="475"/>
    </row>
    <row r="268" customHeight="1" spans="1:10">
      <c r="A268" s="453">
        <v>20402</v>
      </c>
      <c r="B268" s="469" t="s">
        <v>205</v>
      </c>
      <c r="C268" s="459">
        <f>SUM(C269:C278)</f>
        <v>10190.95</v>
      </c>
      <c r="D268" s="459">
        <f>SUM(D269:D278)</f>
        <v>7863</v>
      </c>
      <c r="E268" s="459">
        <f>SUM(E269:E278)</f>
        <v>13311.67</v>
      </c>
      <c r="F268" s="456">
        <f t="shared" si="8"/>
        <v>1.30622464048985</v>
      </c>
      <c r="G268" s="456">
        <f t="shared" si="9"/>
        <v>1.69295052778838</v>
      </c>
      <c r="H268" s="456"/>
      <c r="I268" s="474">
        <f>SUM(I269:I278)</f>
        <v>0</v>
      </c>
      <c r="J268" s="473"/>
    </row>
    <row r="269" customHeight="1" spans="1:9">
      <c r="A269" s="460">
        <v>2040201</v>
      </c>
      <c r="B269" s="465" t="s">
        <v>45</v>
      </c>
      <c r="C269" s="462">
        <v>10177.95</v>
      </c>
      <c r="D269" s="462">
        <v>3063</v>
      </c>
      <c r="E269" s="462">
        <v>13273.85</v>
      </c>
      <c r="F269" s="464">
        <f t="shared" si="8"/>
        <v>1.30417716730776</v>
      </c>
      <c r="G269" s="464">
        <f t="shared" si="9"/>
        <v>4.33361083904669</v>
      </c>
      <c r="H269" s="456"/>
      <c r="I269" s="475"/>
    </row>
    <row r="270" customHeight="1" spans="1:9">
      <c r="A270" s="460">
        <v>2040202</v>
      </c>
      <c r="B270" s="465" t="s">
        <v>46</v>
      </c>
      <c r="C270" s="462"/>
      <c r="D270" s="462">
        <v>3737</v>
      </c>
      <c r="E270" s="462"/>
      <c r="F270" s="464" t="str">
        <f t="shared" si="8"/>
        <v/>
      </c>
      <c r="G270" s="464">
        <f t="shared" si="9"/>
        <v>0</v>
      </c>
      <c r="H270" s="456"/>
      <c r="I270" s="475"/>
    </row>
    <row r="271" customHeight="1" spans="1:9">
      <c r="A271" s="460">
        <v>2040203</v>
      </c>
      <c r="B271" s="465" t="s">
        <v>47</v>
      </c>
      <c r="C271" s="462"/>
      <c r="D271" s="462"/>
      <c r="E271" s="462"/>
      <c r="F271" s="464" t="str">
        <f t="shared" si="8"/>
        <v/>
      </c>
      <c r="G271" s="464" t="str">
        <f t="shared" si="9"/>
        <v/>
      </c>
      <c r="H271" s="456"/>
      <c r="I271" s="475"/>
    </row>
    <row r="272" customHeight="1" spans="1:9">
      <c r="A272" s="460">
        <v>2040219</v>
      </c>
      <c r="B272" s="465" t="s">
        <v>86</v>
      </c>
      <c r="C272" s="462"/>
      <c r="D272" s="462">
        <v>355</v>
      </c>
      <c r="E272" s="462"/>
      <c r="F272" s="464" t="str">
        <f t="shared" ref="F272:F335" si="10">IFERROR((E272/C272)*100%,"")</f>
        <v/>
      </c>
      <c r="G272" s="464">
        <f t="shared" ref="G272:G335" si="11">IFERROR((E272/D272)*100%,"")</f>
        <v>0</v>
      </c>
      <c r="H272" s="456"/>
      <c r="I272" s="475"/>
    </row>
    <row r="273" customHeight="1" spans="1:9">
      <c r="A273" s="460">
        <v>2040220</v>
      </c>
      <c r="B273" s="465" t="s">
        <v>206</v>
      </c>
      <c r="C273" s="462">
        <v>13</v>
      </c>
      <c r="D273" s="462"/>
      <c r="E273" s="462">
        <v>10</v>
      </c>
      <c r="F273" s="464">
        <f t="shared" si="10"/>
        <v>0.769230769230769</v>
      </c>
      <c r="G273" s="464" t="str">
        <f t="shared" si="11"/>
        <v/>
      </c>
      <c r="H273" s="456"/>
      <c r="I273" s="475"/>
    </row>
    <row r="274" customHeight="1" spans="1:9">
      <c r="A274" s="460">
        <v>2040221</v>
      </c>
      <c r="B274" s="465" t="s">
        <v>207</v>
      </c>
      <c r="C274" s="462"/>
      <c r="D274" s="462"/>
      <c r="E274" s="462"/>
      <c r="F274" s="464" t="str">
        <f t="shared" si="10"/>
        <v/>
      </c>
      <c r="G274" s="464" t="str">
        <f t="shared" si="11"/>
        <v/>
      </c>
      <c r="H274" s="456"/>
      <c r="I274" s="475"/>
    </row>
    <row r="275" customHeight="1" spans="1:9">
      <c r="A275" s="460">
        <v>2040222</v>
      </c>
      <c r="B275" s="465" t="s">
        <v>208</v>
      </c>
      <c r="C275" s="462"/>
      <c r="D275" s="462"/>
      <c r="E275" s="462"/>
      <c r="F275" s="464" t="str">
        <f t="shared" si="10"/>
        <v/>
      </c>
      <c r="G275" s="464" t="str">
        <f t="shared" si="11"/>
        <v/>
      </c>
      <c r="H275" s="456"/>
      <c r="I275" s="475"/>
    </row>
    <row r="276" customHeight="1" spans="1:9">
      <c r="A276" s="460">
        <v>2040223</v>
      </c>
      <c r="B276" s="465" t="s">
        <v>209</v>
      </c>
      <c r="C276" s="462"/>
      <c r="D276" s="462"/>
      <c r="E276" s="462"/>
      <c r="F276" s="464" t="str">
        <f t="shared" si="10"/>
        <v/>
      </c>
      <c r="G276" s="464" t="str">
        <f t="shared" si="11"/>
        <v/>
      </c>
      <c r="H276" s="456"/>
      <c r="I276" s="475"/>
    </row>
    <row r="277" customHeight="1" spans="1:9">
      <c r="A277" s="460">
        <v>2040250</v>
      </c>
      <c r="B277" s="465" t="s">
        <v>54</v>
      </c>
      <c r="C277" s="462"/>
      <c r="D277" s="462"/>
      <c r="E277" s="462">
        <v>22.82</v>
      </c>
      <c r="F277" s="464" t="str">
        <f t="shared" si="10"/>
        <v/>
      </c>
      <c r="G277" s="464" t="str">
        <f t="shared" si="11"/>
        <v/>
      </c>
      <c r="H277" s="456"/>
      <c r="I277" s="475"/>
    </row>
    <row r="278" customHeight="1" spans="1:9">
      <c r="A278" s="460">
        <v>2040299</v>
      </c>
      <c r="B278" s="465" t="s">
        <v>210</v>
      </c>
      <c r="C278" s="462"/>
      <c r="D278" s="462">
        <v>708</v>
      </c>
      <c r="E278" s="462">
        <v>5</v>
      </c>
      <c r="F278" s="464" t="str">
        <f t="shared" si="10"/>
        <v/>
      </c>
      <c r="G278" s="464">
        <f t="shared" si="11"/>
        <v>0.00706214689265537</v>
      </c>
      <c r="H278" s="456"/>
      <c r="I278" s="475"/>
    </row>
    <row r="279" customHeight="1" spans="1:10">
      <c r="A279" s="453">
        <v>20403</v>
      </c>
      <c r="B279" s="458" t="s">
        <v>211</v>
      </c>
      <c r="C279" s="459">
        <f>SUM(C280:C285)</f>
        <v>0</v>
      </c>
      <c r="D279" s="459">
        <f>SUM(D280:D285)</f>
        <v>0</v>
      </c>
      <c r="E279" s="459">
        <f>SUM(E280:E285)</f>
        <v>10</v>
      </c>
      <c r="F279" s="456" t="str">
        <f t="shared" si="10"/>
        <v/>
      </c>
      <c r="G279" s="456" t="str">
        <f t="shared" si="11"/>
        <v/>
      </c>
      <c r="H279" s="456"/>
      <c r="I279" s="474">
        <f>SUM(I280:I285)</f>
        <v>0</v>
      </c>
      <c r="J279" s="473"/>
    </row>
    <row r="280" customHeight="1" spans="1:9">
      <c r="A280" s="460">
        <v>2040301</v>
      </c>
      <c r="B280" s="461" t="s">
        <v>45</v>
      </c>
      <c r="C280" s="462"/>
      <c r="D280" s="462"/>
      <c r="E280" s="462"/>
      <c r="F280" s="464" t="str">
        <f t="shared" si="10"/>
        <v/>
      </c>
      <c r="G280" s="464" t="str">
        <f t="shared" si="11"/>
        <v/>
      </c>
      <c r="H280" s="456"/>
      <c r="I280" s="475"/>
    </row>
    <row r="281" customHeight="1" spans="1:9">
      <c r="A281" s="460">
        <v>2040302</v>
      </c>
      <c r="B281" s="461" t="s">
        <v>46</v>
      </c>
      <c r="C281" s="462"/>
      <c r="D281" s="462"/>
      <c r="E281" s="462"/>
      <c r="F281" s="464" t="str">
        <f t="shared" si="10"/>
        <v/>
      </c>
      <c r="G281" s="464" t="str">
        <f t="shared" si="11"/>
        <v/>
      </c>
      <c r="H281" s="456"/>
      <c r="I281" s="475"/>
    </row>
    <row r="282" customHeight="1" spans="1:9">
      <c r="A282" s="460">
        <v>2040303</v>
      </c>
      <c r="B282" s="465" t="s">
        <v>47</v>
      </c>
      <c r="C282" s="462"/>
      <c r="D282" s="462"/>
      <c r="E282" s="462"/>
      <c r="F282" s="464" t="str">
        <f t="shared" si="10"/>
        <v/>
      </c>
      <c r="G282" s="464" t="str">
        <f t="shared" si="11"/>
        <v/>
      </c>
      <c r="H282" s="456"/>
      <c r="I282" s="475"/>
    </row>
    <row r="283" customHeight="1" spans="1:9">
      <c r="A283" s="460">
        <v>2040304</v>
      </c>
      <c r="B283" s="465" t="s">
        <v>212</v>
      </c>
      <c r="C283" s="462"/>
      <c r="D283" s="462"/>
      <c r="E283" s="462"/>
      <c r="F283" s="464" t="str">
        <f t="shared" si="10"/>
        <v/>
      </c>
      <c r="G283" s="464" t="str">
        <f t="shared" si="11"/>
        <v/>
      </c>
      <c r="H283" s="456"/>
      <c r="I283" s="475"/>
    </row>
    <row r="284" customHeight="1" spans="1:9">
      <c r="A284" s="460">
        <v>2040350</v>
      </c>
      <c r="B284" s="465" t="s">
        <v>54</v>
      </c>
      <c r="C284" s="462"/>
      <c r="D284" s="462"/>
      <c r="E284" s="462"/>
      <c r="F284" s="464" t="str">
        <f t="shared" si="10"/>
        <v/>
      </c>
      <c r="G284" s="464" t="str">
        <f t="shared" si="11"/>
        <v/>
      </c>
      <c r="H284" s="456"/>
      <c r="I284" s="475"/>
    </row>
    <row r="285" customHeight="1" spans="1:9">
      <c r="A285" s="460">
        <v>2040399</v>
      </c>
      <c r="B285" s="467" t="s">
        <v>213</v>
      </c>
      <c r="C285" s="462"/>
      <c r="D285" s="462"/>
      <c r="E285" s="462">
        <v>10</v>
      </c>
      <c r="F285" s="464" t="str">
        <f t="shared" si="10"/>
        <v/>
      </c>
      <c r="G285" s="464" t="str">
        <f t="shared" si="11"/>
        <v/>
      </c>
      <c r="H285" s="456"/>
      <c r="I285" s="475"/>
    </row>
    <row r="286" customHeight="1" spans="1:10">
      <c r="A286" s="453">
        <v>20404</v>
      </c>
      <c r="B286" s="470" t="s">
        <v>214</v>
      </c>
      <c r="C286" s="459">
        <f>SUM(C287:C293)</f>
        <v>853.42</v>
      </c>
      <c r="D286" s="459">
        <f>SUM(D287:D293)</f>
        <v>828</v>
      </c>
      <c r="E286" s="459">
        <f>SUM(E287:E293)</f>
        <v>876.6</v>
      </c>
      <c r="F286" s="456">
        <f t="shared" si="10"/>
        <v>1.02716130393007</v>
      </c>
      <c r="G286" s="456">
        <f t="shared" si="11"/>
        <v>1.05869565217391</v>
      </c>
      <c r="H286" s="456"/>
      <c r="I286" s="474">
        <f>SUM(I287:I293)</f>
        <v>0</v>
      </c>
      <c r="J286" s="473"/>
    </row>
    <row r="287" customHeight="1" spans="1:9">
      <c r="A287" s="460">
        <v>2040401</v>
      </c>
      <c r="B287" s="461" t="s">
        <v>45</v>
      </c>
      <c r="C287" s="462">
        <v>853.42</v>
      </c>
      <c r="D287" s="462">
        <v>648</v>
      </c>
      <c r="E287" s="462">
        <v>730.6</v>
      </c>
      <c r="F287" s="464">
        <f t="shared" si="10"/>
        <v>0.856084928874411</v>
      </c>
      <c r="G287" s="464">
        <f t="shared" si="11"/>
        <v>1.12746913580247</v>
      </c>
      <c r="H287" s="456"/>
      <c r="I287" s="475"/>
    </row>
    <row r="288" customHeight="1" spans="1:9">
      <c r="A288" s="460">
        <v>2040402</v>
      </c>
      <c r="B288" s="461" t="s">
        <v>46</v>
      </c>
      <c r="C288" s="462"/>
      <c r="D288" s="462">
        <v>110</v>
      </c>
      <c r="E288" s="462"/>
      <c r="F288" s="464" t="str">
        <f t="shared" si="10"/>
        <v/>
      </c>
      <c r="G288" s="464">
        <f t="shared" si="11"/>
        <v>0</v>
      </c>
      <c r="H288" s="456"/>
      <c r="I288" s="475"/>
    </row>
    <row r="289" customHeight="1" spans="1:9">
      <c r="A289" s="460">
        <v>2040403</v>
      </c>
      <c r="B289" s="465" t="s">
        <v>47</v>
      </c>
      <c r="C289" s="462"/>
      <c r="D289" s="462"/>
      <c r="E289" s="462"/>
      <c r="F289" s="464" t="str">
        <f t="shared" si="10"/>
        <v/>
      </c>
      <c r="G289" s="464" t="str">
        <f t="shared" si="11"/>
        <v/>
      </c>
      <c r="H289" s="456"/>
      <c r="I289" s="475"/>
    </row>
    <row r="290" customHeight="1" spans="1:9">
      <c r="A290" s="460">
        <v>2040409</v>
      </c>
      <c r="B290" s="465" t="s">
        <v>215</v>
      </c>
      <c r="C290" s="462"/>
      <c r="D290" s="462"/>
      <c r="E290" s="462"/>
      <c r="F290" s="464" t="str">
        <f t="shared" si="10"/>
        <v/>
      </c>
      <c r="G290" s="464" t="str">
        <f t="shared" si="11"/>
        <v/>
      </c>
      <c r="H290" s="456"/>
      <c r="I290" s="475"/>
    </row>
    <row r="291" customHeight="1" spans="1:9">
      <c r="A291" s="460">
        <v>2040410</v>
      </c>
      <c r="B291" s="465" t="s">
        <v>216</v>
      </c>
      <c r="C291" s="462"/>
      <c r="D291" s="462"/>
      <c r="E291" s="462"/>
      <c r="F291" s="464" t="str">
        <f t="shared" si="10"/>
        <v/>
      </c>
      <c r="G291" s="464" t="str">
        <f t="shared" si="11"/>
        <v/>
      </c>
      <c r="H291" s="456"/>
      <c r="I291" s="475"/>
    </row>
    <row r="292" customHeight="1" spans="1:9">
      <c r="A292" s="460">
        <v>2040450</v>
      </c>
      <c r="B292" s="465" t="s">
        <v>54</v>
      </c>
      <c r="C292" s="462"/>
      <c r="D292" s="462"/>
      <c r="E292" s="462"/>
      <c r="F292" s="464" t="str">
        <f t="shared" si="10"/>
        <v/>
      </c>
      <c r="G292" s="464" t="str">
        <f t="shared" si="11"/>
        <v/>
      </c>
      <c r="H292" s="456"/>
      <c r="I292" s="475"/>
    </row>
    <row r="293" customHeight="1" spans="1:9">
      <c r="A293" s="460">
        <v>2040499</v>
      </c>
      <c r="B293" s="465" t="s">
        <v>217</v>
      </c>
      <c r="C293" s="462"/>
      <c r="D293" s="462">
        <v>70</v>
      </c>
      <c r="E293" s="462">
        <v>146</v>
      </c>
      <c r="F293" s="464" t="str">
        <f t="shared" si="10"/>
        <v/>
      </c>
      <c r="G293" s="464">
        <f t="shared" si="11"/>
        <v>2.08571428571429</v>
      </c>
      <c r="H293" s="456"/>
      <c r="I293" s="475"/>
    </row>
    <row r="294" customHeight="1" spans="1:10">
      <c r="A294" s="453">
        <v>20405</v>
      </c>
      <c r="B294" s="454" t="s">
        <v>218</v>
      </c>
      <c r="C294" s="459">
        <f>SUM(C295:C302)</f>
        <v>2478.79</v>
      </c>
      <c r="D294" s="459">
        <f>SUM(D295:D302)</f>
        <v>1969</v>
      </c>
      <c r="E294" s="459">
        <f>SUM(E295:E302)</f>
        <v>3115.32</v>
      </c>
      <c r="F294" s="456">
        <f t="shared" si="10"/>
        <v>1.25679061154838</v>
      </c>
      <c r="G294" s="456">
        <f t="shared" si="11"/>
        <v>1.58218384966988</v>
      </c>
      <c r="H294" s="456"/>
      <c r="I294" s="474">
        <f>SUM(I295:I302)</f>
        <v>0</v>
      </c>
      <c r="J294" s="473"/>
    </row>
    <row r="295" customHeight="1" spans="1:9">
      <c r="A295" s="460">
        <v>2040501</v>
      </c>
      <c r="B295" s="461" t="s">
        <v>45</v>
      </c>
      <c r="C295" s="462">
        <v>1988.74</v>
      </c>
      <c r="D295" s="462">
        <v>1441</v>
      </c>
      <c r="E295" s="462">
        <v>3115.32</v>
      </c>
      <c r="F295" s="464">
        <f t="shared" si="10"/>
        <v>1.56647927833704</v>
      </c>
      <c r="G295" s="464">
        <f t="shared" si="11"/>
        <v>2.16191533657182</v>
      </c>
      <c r="H295" s="456"/>
      <c r="I295" s="475"/>
    </row>
    <row r="296" customHeight="1" spans="1:9">
      <c r="A296" s="460">
        <v>2040502</v>
      </c>
      <c r="B296" s="461" t="s">
        <v>46</v>
      </c>
      <c r="C296" s="462">
        <v>490.05</v>
      </c>
      <c r="D296" s="462">
        <v>200</v>
      </c>
      <c r="E296" s="462"/>
      <c r="F296" s="464">
        <f t="shared" si="10"/>
        <v>0</v>
      </c>
      <c r="G296" s="464">
        <f t="shared" si="11"/>
        <v>0</v>
      </c>
      <c r="H296" s="456"/>
      <c r="I296" s="475"/>
    </row>
    <row r="297" customHeight="1" spans="1:9">
      <c r="A297" s="460">
        <v>2040503</v>
      </c>
      <c r="B297" s="461" t="s">
        <v>47</v>
      </c>
      <c r="C297" s="462"/>
      <c r="D297" s="462"/>
      <c r="E297" s="462"/>
      <c r="F297" s="464" t="str">
        <f t="shared" si="10"/>
        <v/>
      </c>
      <c r="G297" s="464" t="str">
        <f t="shared" si="11"/>
        <v/>
      </c>
      <c r="H297" s="456"/>
      <c r="I297" s="475"/>
    </row>
    <row r="298" customHeight="1" spans="1:9">
      <c r="A298" s="460">
        <v>2040504</v>
      </c>
      <c r="B298" s="465" t="s">
        <v>219</v>
      </c>
      <c r="C298" s="462"/>
      <c r="D298" s="462"/>
      <c r="E298" s="462"/>
      <c r="F298" s="464" t="str">
        <f t="shared" si="10"/>
        <v/>
      </c>
      <c r="G298" s="464" t="str">
        <f t="shared" si="11"/>
        <v/>
      </c>
      <c r="H298" s="456"/>
      <c r="I298" s="475"/>
    </row>
    <row r="299" customHeight="1" spans="1:9">
      <c r="A299" s="460">
        <v>2040505</v>
      </c>
      <c r="B299" s="465" t="s">
        <v>220</v>
      </c>
      <c r="C299" s="462"/>
      <c r="D299" s="462"/>
      <c r="E299" s="462"/>
      <c r="F299" s="464" t="str">
        <f t="shared" si="10"/>
        <v/>
      </c>
      <c r="G299" s="464" t="str">
        <f t="shared" si="11"/>
        <v/>
      </c>
      <c r="H299" s="456"/>
      <c r="I299" s="475"/>
    </row>
    <row r="300" customHeight="1" spans="1:9">
      <c r="A300" s="460">
        <v>2040506</v>
      </c>
      <c r="B300" s="465" t="s">
        <v>221</v>
      </c>
      <c r="C300" s="462"/>
      <c r="D300" s="462">
        <v>64</v>
      </c>
      <c r="E300" s="462"/>
      <c r="F300" s="464" t="str">
        <f t="shared" si="10"/>
        <v/>
      </c>
      <c r="G300" s="464">
        <f t="shared" si="11"/>
        <v>0</v>
      </c>
      <c r="H300" s="456"/>
      <c r="I300" s="475"/>
    </row>
    <row r="301" customHeight="1" spans="1:9">
      <c r="A301" s="460">
        <v>2040550</v>
      </c>
      <c r="B301" s="461" t="s">
        <v>54</v>
      </c>
      <c r="C301" s="462"/>
      <c r="D301" s="462"/>
      <c r="E301" s="462"/>
      <c r="F301" s="464" t="str">
        <f t="shared" si="10"/>
        <v/>
      </c>
      <c r="G301" s="464" t="str">
        <f t="shared" si="11"/>
        <v/>
      </c>
      <c r="H301" s="456"/>
      <c r="I301" s="475"/>
    </row>
    <row r="302" customHeight="1" spans="1:9">
      <c r="A302" s="460">
        <v>2040599</v>
      </c>
      <c r="B302" s="461" t="s">
        <v>222</v>
      </c>
      <c r="C302" s="462"/>
      <c r="D302" s="462">
        <v>264</v>
      </c>
      <c r="E302" s="462"/>
      <c r="F302" s="464" t="str">
        <f t="shared" si="10"/>
        <v/>
      </c>
      <c r="G302" s="464">
        <f t="shared" si="11"/>
        <v>0</v>
      </c>
      <c r="H302" s="456"/>
      <c r="I302" s="475"/>
    </row>
    <row r="303" customHeight="1" spans="1:10">
      <c r="A303" s="453">
        <v>20406</v>
      </c>
      <c r="B303" s="458" t="s">
        <v>223</v>
      </c>
      <c r="C303" s="459">
        <f>SUM(C304:C316)</f>
        <v>905.64</v>
      </c>
      <c r="D303" s="459">
        <f>SUM(D304:D316)</f>
        <v>637</v>
      </c>
      <c r="E303" s="459">
        <f>SUM(E304:E316)</f>
        <v>879.46</v>
      </c>
      <c r="F303" s="456">
        <f t="shared" si="10"/>
        <v>0.971092266242657</v>
      </c>
      <c r="G303" s="456">
        <f t="shared" si="11"/>
        <v>1.38062794348509</v>
      </c>
      <c r="H303" s="456"/>
      <c r="I303" s="474">
        <f>SUM(I304:I316)</f>
        <v>0</v>
      </c>
      <c r="J303" s="473"/>
    </row>
    <row r="304" customHeight="1" spans="1:9">
      <c r="A304" s="460">
        <v>2040601</v>
      </c>
      <c r="B304" s="465" t="s">
        <v>45</v>
      </c>
      <c r="C304" s="462">
        <v>872.4</v>
      </c>
      <c r="D304" s="462">
        <v>508</v>
      </c>
      <c r="E304" s="462">
        <v>843.84</v>
      </c>
      <c r="F304" s="464">
        <f t="shared" si="10"/>
        <v>0.967262723521321</v>
      </c>
      <c r="G304" s="464">
        <f t="shared" si="11"/>
        <v>1.66110236220472</v>
      </c>
      <c r="H304" s="456"/>
      <c r="I304" s="475"/>
    </row>
    <row r="305" customHeight="1" spans="1:9">
      <c r="A305" s="460">
        <v>2040602</v>
      </c>
      <c r="B305" s="465" t="s">
        <v>46</v>
      </c>
      <c r="C305" s="462"/>
      <c r="D305" s="462">
        <v>39</v>
      </c>
      <c r="E305" s="462"/>
      <c r="F305" s="464" t="str">
        <f t="shared" si="10"/>
        <v/>
      </c>
      <c r="G305" s="464">
        <f t="shared" si="11"/>
        <v>0</v>
      </c>
      <c r="H305" s="456"/>
      <c r="I305" s="475"/>
    </row>
    <row r="306" customHeight="1" spans="1:9">
      <c r="A306" s="460">
        <v>2040603</v>
      </c>
      <c r="B306" s="465" t="s">
        <v>47</v>
      </c>
      <c r="C306" s="462"/>
      <c r="D306" s="462"/>
      <c r="E306" s="462"/>
      <c r="F306" s="464" t="str">
        <f t="shared" si="10"/>
        <v/>
      </c>
      <c r="G306" s="464" t="str">
        <f t="shared" si="11"/>
        <v/>
      </c>
      <c r="H306" s="456"/>
      <c r="I306" s="475"/>
    </row>
    <row r="307" customHeight="1" spans="1:9">
      <c r="A307" s="460">
        <v>2040604</v>
      </c>
      <c r="B307" s="467" t="s">
        <v>224</v>
      </c>
      <c r="C307" s="462"/>
      <c r="D307" s="462">
        <v>4</v>
      </c>
      <c r="E307" s="462"/>
      <c r="F307" s="464" t="str">
        <f t="shared" si="10"/>
        <v/>
      </c>
      <c r="G307" s="464">
        <f t="shared" si="11"/>
        <v>0</v>
      </c>
      <c r="H307" s="456"/>
      <c r="I307" s="475"/>
    </row>
    <row r="308" customHeight="1" spans="1:9">
      <c r="A308" s="460">
        <v>2040605</v>
      </c>
      <c r="B308" s="461" t="s">
        <v>225</v>
      </c>
      <c r="C308" s="462"/>
      <c r="D308" s="462">
        <v>5</v>
      </c>
      <c r="E308" s="462"/>
      <c r="F308" s="464" t="str">
        <f t="shared" si="10"/>
        <v/>
      </c>
      <c r="G308" s="464">
        <f t="shared" si="11"/>
        <v>0</v>
      </c>
      <c r="H308" s="456"/>
      <c r="I308" s="475"/>
    </row>
    <row r="309" customHeight="1" spans="1:9">
      <c r="A309" s="460">
        <v>2040606</v>
      </c>
      <c r="B309" s="461" t="s">
        <v>226</v>
      </c>
      <c r="C309" s="462"/>
      <c r="D309" s="462">
        <v>1</v>
      </c>
      <c r="E309" s="462"/>
      <c r="F309" s="464" t="str">
        <f t="shared" si="10"/>
        <v/>
      </c>
      <c r="G309" s="464">
        <f t="shared" si="11"/>
        <v>0</v>
      </c>
      <c r="H309" s="456"/>
      <c r="I309" s="475"/>
    </row>
    <row r="310" customHeight="1" spans="1:9">
      <c r="A310" s="460">
        <v>2040607</v>
      </c>
      <c r="B310" s="468" t="s">
        <v>227</v>
      </c>
      <c r="C310" s="462">
        <v>33.24</v>
      </c>
      <c r="D310" s="462">
        <v>40</v>
      </c>
      <c r="E310" s="462">
        <v>35.62</v>
      </c>
      <c r="F310" s="464">
        <f t="shared" si="10"/>
        <v>1.07160048134777</v>
      </c>
      <c r="G310" s="464">
        <f t="shared" si="11"/>
        <v>0.8905</v>
      </c>
      <c r="H310" s="456"/>
      <c r="I310" s="475"/>
    </row>
    <row r="311" customHeight="1" spans="1:9">
      <c r="A311" s="460">
        <v>2040608</v>
      </c>
      <c r="B311" s="465" t="s">
        <v>228</v>
      </c>
      <c r="C311" s="462"/>
      <c r="D311" s="462"/>
      <c r="E311" s="462"/>
      <c r="F311" s="464" t="str">
        <f t="shared" si="10"/>
        <v/>
      </c>
      <c r="G311" s="464" t="str">
        <f t="shared" si="11"/>
        <v/>
      </c>
      <c r="H311" s="456"/>
      <c r="I311" s="475"/>
    </row>
    <row r="312" customHeight="1" spans="1:9">
      <c r="A312" s="460">
        <v>2040610</v>
      </c>
      <c r="B312" s="465" t="s">
        <v>229</v>
      </c>
      <c r="C312" s="462"/>
      <c r="D312" s="462">
        <v>1</v>
      </c>
      <c r="E312" s="462"/>
      <c r="F312" s="464" t="str">
        <f t="shared" si="10"/>
        <v/>
      </c>
      <c r="G312" s="464">
        <f t="shared" si="11"/>
        <v>0</v>
      </c>
      <c r="H312" s="456"/>
      <c r="I312" s="475"/>
    </row>
    <row r="313" customHeight="1" spans="1:9">
      <c r="A313" s="460">
        <v>2040612</v>
      </c>
      <c r="B313" s="465" t="s">
        <v>230</v>
      </c>
      <c r="C313" s="462"/>
      <c r="D313" s="462">
        <v>1</v>
      </c>
      <c r="E313" s="462"/>
      <c r="F313" s="464" t="str">
        <f t="shared" si="10"/>
        <v/>
      </c>
      <c r="G313" s="464">
        <f t="shared" si="11"/>
        <v>0</v>
      </c>
      <c r="H313" s="456"/>
      <c r="I313" s="475"/>
    </row>
    <row r="314" customHeight="1" spans="1:9">
      <c r="A314" s="460">
        <v>2040613</v>
      </c>
      <c r="B314" s="465" t="s">
        <v>86</v>
      </c>
      <c r="C314" s="462"/>
      <c r="D314" s="462"/>
      <c r="E314" s="462"/>
      <c r="F314" s="464" t="str">
        <f t="shared" si="10"/>
        <v/>
      </c>
      <c r="G314" s="464" t="str">
        <f t="shared" si="11"/>
        <v/>
      </c>
      <c r="H314" s="456"/>
      <c r="I314" s="475"/>
    </row>
    <row r="315" customHeight="1" spans="1:9">
      <c r="A315" s="460">
        <v>2040650</v>
      </c>
      <c r="B315" s="465" t="s">
        <v>54</v>
      </c>
      <c r="C315" s="462"/>
      <c r="D315" s="462"/>
      <c r="E315" s="462"/>
      <c r="F315" s="464" t="str">
        <f t="shared" si="10"/>
        <v/>
      </c>
      <c r="G315" s="464" t="str">
        <f t="shared" si="11"/>
        <v/>
      </c>
      <c r="H315" s="456"/>
      <c r="I315" s="475"/>
    </row>
    <row r="316" customHeight="1" spans="1:9">
      <c r="A316" s="460">
        <v>2040699</v>
      </c>
      <c r="B316" s="461" t="s">
        <v>231</v>
      </c>
      <c r="C316" s="462"/>
      <c r="D316" s="462">
        <v>38</v>
      </c>
      <c r="E316" s="462"/>
      <c r="F316" s="464" t="str">
        <f t="shared" si="10"/>
        <v/>
      </c>
      <c r="G316" s="464">
        <f t="shared" si="11"/>
        <v>0</v>
      </c>
      <c r="H316" s="456"/>
      <c r="I316" s="475"/>
    </row>
    <row r="317" customHeight="1" spans="1:10">
      <c r="A317" s="453">
        <v>20407</v>
      </c>
      <c r="B317" s="470" t="s">
        <v>232</v>
      </c>
      <c r="C317" s="459">
        <f>SUM(C318:C326)</f>
        <v>0</v>
      </c>
      <c r="D317" s="459">
        <f>SUM(D318:D326)</f>
        <v>0</v>
      </c>
      <c r="E317" s="459">
        <f>SUM(E318:E326)</f>
        <v>0</v>
      </c>
      <c r="F317" s="456" t="str">
        <f t="shared" si="10"/>
        <v/>
      </c>
      <c r="G317" s="456" t="str">
        <f t="shared" si="11"/>
        <v/>
      </c>
      <c r="H317" s="456"/>
      <c r="I317" s="474">
        <f>SUM(I318:I326)</f>
        <v>0</v>
      </c>
      <c r="J317" s="473"/>
    </row>
    <row r="318" customHeight="1" spans="1:9">
      <c r="A318" s="460">
        <v>2040701</v>
      </c>
      <c r="B318" s="461" t="s">
        <v>45</v>
      </c>
      <c r="C318" s="462"/>
      <c r="D318" s="462"/>
      <c r="E318" s="462"/>
      <c r="F318" s="464" t="str">
        <f t="shared" si="10"/>
        <v/>
      </c>
      <c r="G318" s="464" t="str">
        <f t="shared" si="11"/>
        <v/>
      </c>
      <c r="H318" s="456"/>
      <c r="I318" s="475"/>
    </row>
    <row r="319" customHeight="1" spans="1:9">
      <c r="A319" s="460">
        <v>2040702</v>
      </c>
      <c r="B319" s="465" t="s">
        <v>46</v>
      </c>
      <c r="C319" s="462"/>
      <c r="D319" s="462"/>
      <c r="E319" s="462"/>
      <c r="F319" s="464" t="str">
        <f t="shared" si="10"/>
        <v/>
      </c>
      <c r="G319" s="464" t="str">
        <f t="shared" si="11"/>
        <v/>
      </c>
      <c r="H319" s="456"/>
      <c r="I319" s="475"/>
    </row>
    <row r="320" customHeight="1" spans="1:9">
      <c r="A320" s="460">
        <v>2040703</v>
      </c>
      <c r="B320" s="465" t="s">
        <v>47</v>
      </c>
      <c r="C320" s="462"/>
      <c r="D320" s="462"/>
      <c r="E320" s="462"/>
      <c r="F320" s="464" t="str">
        <f t="shared" si="10"/>
        <v/>
      </c>
      <c r="G320" s="464" t="str">
        <f t="shared" si="11"/>
        <v/>
      </c>
      <c r="H320" s="456"/>
      <c r="I320" s="475"/>
    </row>
    <row r="321" customHeight="1" spans="1:9">
      <c r="A321" s="460">
        <v>2040704</v>
      </c>
      <c r="B321" s="465" t="s">
        <v>233</v>
      </c>
      <c r="C321" s="462"/>
      <c r="D321" s="462"/>
      <c r="E321" s="462"/>
      <c r="F321" s="464" t="str">
        <f t="shared" si="10"/>
        <v/>
      </c>
      <c r="G321" s="464" t="str">
        <f t="shared" si="11"/>
        <v/>
      </c>
      <c r="H321" s="456"/>
      <c r="I321" s="475"/>
    </row>
    <row r="322" customHeight="1" spans="1:9">
      <c r="A322" s="460">
        <v>2040705</v>
      </c>
      <c r="B322" s="467" t="s">
        <v>234</v>
      </c>
      <c r="C322" s="462"/>
      <c r="D322" s="462"/>
      <c r="E322" s="462"/>
      <c r="F322" s="464" t="str">
        <f t="shared" si="10"/>
        <v/>
      </c>
      <c r="G322" s="464" t="str">
        <f t="shared" si="11"/>
        <v/>
      </c>
      <c r="H322" s="456"/>
      <c r="I322" s="475"/>
    </row>
    <row r="323" customHeight="1" spans="1:9">
      <c r="A323" s="460">
        <v>2040706</v>
      </c>
      <c r="B323" s="461" t="s">
        <v>235</v>
      </c>
      <c r="C323" s="462"/>
      <c r="D323" s="462"/>
      <c r="E323" s="462"/>
      <c r="F323" s="464" t="str">
        <f t="shared" si="10"/>
        <v/>
      </c>
      <c r="G323" s="464" t="str">
        <f t="shared" si="11"/>
        <v/>
      </c>
      <c r="H323" s="456"/>
      <c r="I323" s="475"/>
    </row>
    <row r="324" customHeight="1" spans="1:9">
      <c r="A324" s="460">
        <v>2040707</v>
      </c>
      <c r="B324" s="461" t="s">
        <v>86</v>
      </c>
      <c r="C324" s="462"/>
      <c r="D324" s="462"/>
      <c r="E324" s="462"/>
      <c r="F324" s="464" t="str">
        <f t="shared" si="10"/>
        <v/>
      </c>
      <c r="G324" s="464" t="str">
        <f t="shared" si="11"/>
        <v/>
      </c>
      <c r="H324" s="456"/>
      <c r="I324" s="475"/>
    </row>
    <row r="325" customHeight="1" spans="1:9">
      <c r="A325" s="460">
        <v>2040750</v>
      </c>
      <c r="B325" s="461" t="s">
        <v>54</v>
      </c>
      <c r="C325" s="462"/>
      <c r="D325" s="462"/>
      <c r="E325" s="462"/>
      <c r="F325" s="464" t="str">
        <f t="shared" si="10"/>
        <v/>
      </c>
      <c r="G325" s="464" t="str">
        <f t="shared" si="11"/>
        <v/>
      </c>
      <c r="H325" s="456"/>
      <c r="I325" s="475"/>
    </row>
    <row r="326" customHeight="1" spans="1:9">
      <c r="A326" s="460">
        <v>2040799</v>
      </c>
      <c r="B326" s="461" t="s">
        <v>236</v>
      </c>
      <c r="C326" s="462"/>
      <c r="D326" s="462"/>
      <c r="E326" s="462"/>
      <c r="F326" s="464" t="str">
        <f t="shared" si="10"/>
        <v/>
      </c>
      <c r="G326" s="464" t="str">
        <f t="shared" si="11"/>
        <v/>
      </c>
      <c r="H326" s="456"/>
      <c r="I326" s="475"/>
    </row>
    <row r="327" customHeight="1" spans="1:10">
      <c r="A327" s="453">
        <v>20408</v>
      </c>
      <c r="B327" s="469" t="s">
        <v>237</v>
      </c>
      <c r="C327" s="459">
        <f>SUM(C328:C336)</f>
        <v>0</v>
      </c>
      <c r="D327" s="459">
        <f>SUM(D328:D336)</f>
        <v>0</v>
      </c>
      <c r="E327" s="459">
        <f>SUM(E328:E336)</f>
        <v>0</v>
      </c>
      <c r="F327" s="456" t="str">
        <f t="shared" si="10"/>
        <v/>
      </c>
      <c r="G327" s="456" t="str">
        <f t="shared" si="11"/>
        <v/>
      </c>
      <c r="H327" s="456"/>
      <c r="I327" s="474">
        <f>SUM(I328:I336)</f>
        <v>0</v>
      </c>
      <c r="J327" s="473"/>
    </row>
    <row r="328" customHeight="1" spans="1:9">
      <c r="A328" s="460">
        <v>2040801</v>
      </c>
      <c r="B328" s="465" t="s">
        <v>45</v>
      </c>
      <c r="C328" s="462"/>
      <c r="D328" s="462"/>
      <c r="E328" s="462"/>
      <c r="F328" s="464" t="str">
        <f t="shared" si="10"/>
        <v/>
      </c>
      <c r="G328" s="464" t="str">
        <f t="shared" si="11"/>
        <v/>
      </c>
      <c r="H328" s="456"/>
      <c r="I328" s="475"/>
    </row>
    <row r="329" customHeight="1" spans="1:9">
      <c r="A329" s="460">
        <v>2040802</v>
      </c>
      <c r="B329" s="465" t="s">
        <v>46</v>
      </c>
      <c r="C329" s="462"/>
      <c r="D329" s="462"/>
      <c r="E329" s="462"/>
      <c r="F329" s="464" t="str">
        <f t="shared" si="10"/>
        <v/>
      </c>
      <c r="G329" s="464" t="str">
        <f t="shared" si="11"/>
        <v/>
      </c>
      <c r="H329" s="456"/>
      <c r="I329" s="475"/>
    </row>
    <row r="330" customHeight="1" spans="1:9">
      <c r="A330" s="460">
        <v>2040803</v>
      </c>
      <c r="B330" s="461" t="s">
        <v>47</v>
      </c>
      <c r="C330" s="462"/>
      <c r="D330" s="462"/>
      <c r="E330" s="462"/>
      <c r="F330" s="464" t="str">
        <f t="shared" si="10"/>
        <v/>
      </c>
      <c r="G330" s="464" t="str">
        <f t="shared" si="11"/>
        <v/>
      </c>
      <c r="H330" s="456"/>
      <c r="I330" s="475"/>
    </row>
    <row r="331" customHeight="1" spans="1:9">
      <c r="A331" s="460">
        <v>2040804</v>
      </c>
      <c r="B331" s="461" t="s">
        <v>238</v>
      </c>
      <c r="C331" s="462"/>
      <c r="D331" s="462"/>
      <c r="E331" s="462"/>
      <c r="F331" s="464" t="str">
        <f t="shared" si="10"/>
        <v/>
      </c>
      <c r="G331" s="464" t="str">
        <f t="shared" si="11"/>
        <v/>
      </c>
      <c r="H331" s="456"/>
      <c r="I331" s="475"/>
    </row>
    <row r="332" customHeight="1" spans="1:9">
      <c r="A332" s="460">
        <v>2040805</v>
      </c>
      <c r="B332" s="461" t="s">
        <v>239</v>
      </c>
      <c r="C332" s="462"/>
      <c r="D332" s="462"/>
      <c r="E332" s="462"/>
      <c r="F332" s="464" t="str">
        <f t="shared" si="10"/>
        <v/>
      </c>
      <c r="G332" s="464" t="str">
        <f t="shared" si="11"/>
        <v/>
      </c>
      <c r="H332" s="456"/>
      <c r="I332" s="475"/>
    </row>
    <row r="333" customHeight="1" spans="1:9">
      <c r="A333" s="460">
        <v>2040806</v>
      </c>
      <c r="B333" s="465" t="s">
        <v>240</v>
      </c>
      <c r="C333" s="462"/>
      <c r="D333" s="462"/>
      <c r="E333" s="462"/>
      <c r="F333" s="464" t="str">
        <f t="shared" si="10"/>
        <v/>
      </c>
      <c r="G333" s="464" t="str">
        <f t="shared" si="11"/>
        <v/>
      </c>
      <c r="H333" s="456"/>
      <c r="I333" s="475"/>
    </row>
    <row r="334" customHeight="1" spans="1:9">
      <c r="A334" s="460">
        <v>2040807</v>
      </c>
      <c r="B334" s="465" t="s">
        <v>86</v>
      </c>
      <c r="C334" s="462"/>
      <c r="D334" s="462"/>
      <c r="E334" s="462"/>
      <c r="F334" s="464" t="str">
        <f t="shared" si="10"/>
        <v/>
      </c>
      <c r="G334" s="464" t="str">
        <f t="shared" si="11"/>
        <v/>
      </c>
      <c r="H334" s="456"/>
      <c r="I334" s="475"/>
    </row>
    <row r="335" customHeight="1" spans="1:9">
      <c r="A335" s="460">
        <v>2040850</v>
      </c>
      <c r="B335" s="465" t="s">
        <v>54</v>
      </c>
      <c r="C335" s="462"/>
      <c r="D335" s="462"/>
      <c r="E335" s="462"/>
      <c r="F335" s="464" t="str">
        <f t="shared" si="10"/>
        <v/>
      </c>
      <c r="G335" s="464" t="str">
        <f t="shared" si="11"/>
        <v/>
      </c>
      <c r="H335" s="456"/>
      <c r="I335" s="475"/>
    </row>
    <row r="336" customHeight="1" spans="1:9">
      <c r="A336" s="460">
        <v>2040899</v>
      </c>
      <c r="B336" s="465" t="s">
        <v>241</v>
      </c>
      <c r="C336" s="462"/>
      <c r="D336" s="462"/>
      <c r="E336" s="462"/>
      <c r="F336" s="464" t="str">
        <f t="shared" ref="F336:F399" si="12">IFERROR((E336/C336)*100%,"")</f>
        <v/>
      </c>
      <c r="G336" s="464" t="str">
        <f t="shared" ref="G336:G399" si="13">IFERROR((E336/D336)*100%,"")</f>
        <v/>
      </c>
      <c r="H336" s="456"/>
      <c r="I336" s="475"/>
    </row>
    <row r="337" customHeight="1" spans="1:10">
      <c r="A337" s="453">
        <v>20409</v>
      </c>
      <c r="B337" s="454" t="s">
        <v>242</v>
      </c>
      <c r="C337" s="459">
        <f>SUM(C338:C344)</f>
        <v>0</v>
      </c>
      <c r="D337" s="459">
        <f>SUM(D338:D344)</f>
        <v>0</v>
      </c>
      <c r="E337" s="459">
        <f>SUM(E338:E344)</f>
        <v>0</v>
      </c>
      <c r="F337" s="456" t="str">
        <f t="shared" si="12"/>
        <v/>
      </c>
      <c r="G337" s="456" t="str">
        <f t="shared" si="13"/>
        <v/>
      </c>
      <c r="H337" s="456"/>
      <c r="I337" s="474">
        <f>SUM(I338:I344)</f>
        <v>0</v>
      </c>
      <c r="J337" s="473"/>
    </row>
    <row r="338" customHeight="1" spans="1:9">
      <c r="A338" s="460">
        <v>2040901</v>
      </c>
      <c r="B338" s="461" t="s">
        <v>45</v>
      </c>
      <c r="C338" s="462"/>
      <c r="D338" s="462"/>
      <c r="E338" s="462"/>
      <c r="F338" s="464" t="str">
        <f t="shared" si="12"/>
        <v/>
      </c>
      <c r="G338" s="464" t="str">
        <f t="shared" si="13"/>
        <v/>
      </c>
      <c r="H338" s="456"/>
      <c r="I338" s="475"/>
    </row>
    <row r="339" customHeight="1" spans="1:9">
      <c r="A339" s="460">
        <v>2040902</v>
      </c>
      <c r="B339" s="461" t="s">
        <v>46</v>
      </c>
      <c r="C339" s="462"/>
      <c r="D339" s="462"/>
      <c r="E339" s="462"/>
      <c r="F339" s="464" t="str">
        <f t="shared" si="12"/>
        <v/>
      </c>
      <c r="G339" s="464" t="str">
        <f t="shared" si="13"/>
        <v/>
      </c>
      <c r="H339" s="456"/>
      <c r="I339" s="475"/>
    </row>
    <row r="340" customHeight="1" spans="1:9">
      <c r="A340" s="460">
        <v>2040903</v>
      </c>
      <c r="B340" s="468" t="s">
        <v>47</v>
      </c>
      <c r="C340" s="462"/>
      <c r="D340" s="462"/>
      <c r="E340" s="462"/>
      <c r="F340" s="464" t="str">
        <f t="shared" si="12"/>
        <v/>
      </c>
      <c r="G340" s="464" t="str">
        <f t="shared" si="13"/>
        <v/>
      </c>
      <c r="H340" s="456"/>
      <c r="I340" s="475"/>
    </row>
    <row r="341" customHeight="1" spans="1:9">
      <c r="A341" s="460">
        <v>2040904</v>
      </c>
      <c r="B341" s="476" t="s">
        <v>243</v>
      </c>
      <c r="C341" s="462"/>
      <c r="D341" s="462"/>
      <c r="E341" s="462"/>
      <c r="F341" s="464" t="str">
        <f t="shared" si="12"/>
        <v/>
      </c>
      <c r="G341" s="464" t="str">
        <f t="shared" si="13"/>
        <v/>
      </c>
      <c r="H341" s="456"/>
      <c r="I341" s="475"/>
    </row>
    <row r="342" customHeight="1" spans="1:9">
      <c r="A342" s="460">
        <v>2040905</v>
      </c>
      <c r="B342" s="465" t="s">
        <v>244</v>
      </c>
      <c r="C342" s="462"/>
      <c r="D342" s="462"/>
      <c r="E342" s="462"/>
      <c r="F342" s="464" t="str">
        <f t="shared" si="12"/>
        <v/>
      </c>
      <c r="G342" s="464" t="str">
        <f t="shared" si="13"/>
        <v/>
      </c>
      <c r="H342" s="456"/>
      <c r="I342" s="475"/>
    </row>
    <row r="343" customHeight="1" spans="1:9">
      <c r="A343" s="460">
        <v>2040950</v>
      </c>
      <c r="B343" s="465" t="s">
        <v>54</v>
      </c>
      <c r="C343" s="462"/>
      <c r="D343" s="462"/>
      <c r="E343" s="462"/>
      <c r="F343" s="464" t="str">
        <f t="shared" si="12"/>
        <v/>
      </c>
      <c r="G343" s="464" t="str">
        <f t="shared" si="13"/>
        <v/>
      </c>
      <c r="H343" s="456"/>
      <c r="I343" s="475"/>
    </row>
    <row r="344" customHeight="1" spans="1:9">
      <c r="A344" s="460">
        <v>2040999</v>
      </c>
      <c r="B344" s="461" t="s">
        <v>245</v>
      </c>
      <c r="C344" s="462"/>
      <c r="D344" s="462"/>
      <c r="E344" s="462"/>
      <c r="F344" s="464" t="str">
        <f t="shared" si="12"/>
        <v/>
      </c>
      <c r="G344" s="464" t="str">
        <f t="shared" si="13"/>
        <v/>
      </c>
      <c r="H344" s="456"/>
      <c r="I344" s="475"/>
    </row>
    <row r="345" customHeight="1" spans="1:10">
      <c r="A345" s="453">
        <v>20410</v>
      </c>
      <c r="B345" s="458" t="s">
        <v>246</v>
      </c>
      <c r="C345" s="459">
        <f>SUM(C346:C350)</f>
        <v>0</v>
      </c>
      <c r="D345" s="459">
        <f>SUM(D346:D350)</f>
        <v>0</v>
      </c>
      <c r="E345" s="459">
        <f>SUM(E346:E350)</f>
        <v>0</v>
      </c>
      <c r="F345" s="456" t="str">
        <f t="shared" si="12"/>
        <v/>
      </c>
      <c r="G345" s="456" t="str">
        <f t="shared" si="13"/>
        <v/>
      </c>
      <c r="H345" s="456"/>
      <c r="I345" s="474">
        <f>SUM(I346:I350)</f>
        <v>0</v>
      </c>
      <c r="J345" s="473"/>
    </row>
    <row r="346" customHeight="1" spans="1:9">
      <c r="A346" s="460">
        <v>2041001</v>
      </c>
      <c r="B346" s="461" t="s">
        <v>45</v>
      </c>
      <c r="C346" s="462"/>
      <c r="D346" s="462"/>
      <c r="E346" s="462"/>
      <c r="F346" s="464" t="str">
        <f t="shared" si="12"/>
        <v/>
      </c>
      <c r="G346" s="464" t="str">
        <f t="shared" si="13"/>
        <v/>
      </c>
      <c r="H346" s="456"/>
      <c r="I346" s="475"/>
    </row>
    <row r="347" customHeight="1" spans="1:9">
      <c r="A347" s="460">
        <v>2041002</v>
      </c>
      <c r="B347" s="465" t="s">
        <v>46</v>
      </c>
      <c r="C347" s="462"/>
      <c r="D347" s="462"/>
      <c r="E347" s="462"/>
      <c r="F347" s="464" t="str">
        <f t="shared" si="12"/>
        <v/>
      </c>
      <c r="G347" s="464" t="str">
        <f t="shared" si="13"/>
        <v/>
      </c>
      <c r="H347" s="456"/>
      <c r="I347" s="475"/>
    </row>
    <row r="348" customHeight="1" spans="1:9">
      <c r="A348" s="460">
        <v>2041006</v>
      </c>
      <c r="B348" s="461" t="s">
        <v>86</v>
      </c>
      <c r="C348" s="462"/>
      <c r="D348" s="462"/>
      <c r="E348" s="462"/>
      <c r="F348" s="464" t="str">
        <f t="shared" si="12"/>
        <v/>
      </c>
      <c r="G348" s="464" t="str">
        <f t="shared" si="13"/>
        <v/>
      </c>
      <c r="H348" s="456"/>
      <c r="I348" s="475"/>
    </row>
    <row r="349" customHeight="1" spans="1:9">
      <c r="A349" s="460">
        <v>2041007</v>
      </c>
      <c r="B349" s="465" t="s">
        <v>247</v>
      </c>
      <c r="C349" s="462"/>
      <c r="D349" s="462"/>
      <c r="E349" s="462"/>
      <c r="F349" s="464" t="str">
        <f t="shared" si="12"/>
        <v/>
      </c>
      <c r="G349" s="464" t="str">
        <f t="shared" si="13"/>
        <v/>
      </c>
      <c r="H349" s="456"/>
      <c r="I349" s="475"/>
    </row>
    <row r="350" customHeight="1" spans="1:9">
      <c r="A350" s="460">
        <v>2041099</v>
      </c>
      <c r="B350" s="461" t="s">
        <v>248</v>
      </c>
      <c r="C350" s="462"/>
      <c r="D350" s="462"/>
      <c r="E350" s="462"/>
      <c r="F350" s="464" t="str">
        <f t="shared" si="12"/>
        <v/>
      </c>
      <c r="G350" s="464" t="str">
        <f t="shared" si="13"/>
        <v/>
      </c>
      <c r="H350" s="456"/>
      <c r="I350" s="475"/>
    </row>
    <row r="351" customHeight="1" spans="1:10">
      <c r="A351" s="453">
        <v>20499</v>
      </c>
      <c r="B351" s="458" t="s">
        <v>249</v>
      </c>
      <c r="C351" s="459">
        <f>SUM(C352:C353)</f>
        <v>100.2</v>
      </c>
      <c r="D351" s="459">
        <f>SUM(D352:D353)</f>
        <v>0</v>
      </c>
      <c r="E351" s="459">
        <f>SUM(E352:E353)</f>
        <v>20</v>
      </c>
      <c r="F351" s="456">
        <f t="shared" si="12"/>
        <v>0.199600798403194</v>
      </c>
      <c r="G351" s="456" t="str">
        <f t="shared" si="13"/>
        <v/>
      </c>
      <c r="H351" s="456"/>
      <c r="I351" s="474">
        <f>SUM(I352:I353)</f>
        <v>0</v>
      </c>
      <c r="J351" s="473"/>
    </row>
    <row r="352" customHeight="1" spans="1:9">
      <c r="A352" s="460">
        <v>2049902</v>
      </c>
      <c r="B352" s="461" t="s">
        <v>250</v>
      </c>
      <c r="C352" s="462"/>
      <c r="D352" s="462"/>
      <c r="E352" s="462"/>
      <c r="F352" s="464" t="str">
        <f t="shared" si="12"/>
        <v/>
      </c>
      <c r="G352" s="464" t="str">
        <f t="shared" si="13"/>
        <v/>
      </c>
      <c r="H352" s="456"/>
      <c r="I352" s="475"/>
    </row>
    <row r="353" customHeight="1" spans="1:9">
      <c r="A353" s="460">
        <v>2049999</v>
      </c>
      <c r="B353" s="461" t="s">
        <v>251</v>
      </c>
      <c r="C353" s="462">
        <v>100.2</v>
      </c>
      <c r="D353" s="462"/>
      <c r="E353" s="462">
        <v>20</v>
      </c>
      <c r="F353" s="464">
        <f t="shared" si="12"/>
        <v>0.199600798403194</v>
      </c>
      <c r="G353" s="464" t="str">
        <f t="shared" si="13"/>
        <v/>
      </c>
      <c r="H353" s="456"/>
      <c r="I353" s="475"/>
    </row>
    <row r="354" customHeight="1" spans="1:10">
      <c r="A354" s="453">
        <v>205</v>
      </c>
      <c r="B354" s="454" t="s">
        <v>252</v>
      </c>
      <c r="C354" s="455">
        <f>C355+C360+C367+C373+C379+C383+C387+C391+C397+C404</f>
        <v>54995.01</v>
      </c>
      <c r="D354" s="455">
        <f>D355+D360+D367+D373+D379+D383+D387+D391+D397+D404</f>
        <v>54300</v>
      </c>
      <c r="E354" s="455">
        <f>E355+E360+E367+E373+E379+E383+E387+E391+E397+E404</f>
        <v>42039.95</v>
      </c>
      <c r="F354" s="456">
        <f t="shared" si="12"/>
        <v>0.764432082110722</v>
      </c>
      <c r="G354" s="456">
        <f t="shared" si="13"/>
        <v>0.774216390423573</v>
      </c>
      <c r="H354" s="457"/>
      <c r="I354" s="479">
        <f>I355+I360+I367+I373+I379+I383+I387+I391+I397+I404</f>
        <v>0</v>
      </c>
      <c r="J354" s="473"/>
    </row>
    <row r="355" customHeight="1" spans="1:10">
      <c r="A355" s="453">
        <v>20501</v>
      </c>
      <c r="B355" s="469" t="s">
        <v>253</v>
      </c>
      <c r="C355" s="459">
        <f>SUM(C356:C359)</f>
        <v>163.38</v>
      </c>
      <c r="D355" s="459">
        <f>SUM(D356:D359)</f>
        <v>1270</v>
      </c>
      <c r="E355" s="459">
        <f>SUM(E356:E359)</f>
        <v>153.97</v>
      </c>
      <c r="F355" s="456">
        <f t="shared" si="12"/>
        <v>0.942404211041743</v>
      </c>
      <c r="G355" s="456">
        <f t="shared" si="13"/>
        <v>0.121236220472441</v>
      </c>
      <c r="H355" s="456"/>
      <c r="I355" s="474">
        <f>SUM(I356:I359)</f>
        <v>0</v>
      </c>
      <c r="J355" s="473"/>
    </row>
    <row r="356" customHeight="1" spans="1:9">
      <c r="A356" s="460">
        <v>2050101</v>
      </c>
      <c r="B356" s="461" t="s">
        <v>45</v>
      </c>
      <c r="C356" s="462">
        <v>163.38</v>
      </c>
      <c r="D356" s="462">
        <v>753</v>
      </c>
      <c r="E356" s="462">
        <v>152.97</v>
      </c>
      <c r="F356" s="464">
        <f t="shared" si="12"/>
        <v>0.936283510833639</v>
      </c>
      <c r="G356" s="464">
        <f t="shared" si="13"/>
        <v>0.203147410358566</v>
      </c>
      <c r="H356" s="456"/>
      <c r="I356" s="475"/>
    </row>
    <row r="357" customHeight="1" spans="1:9">
      <c r="A357" s="460">
        <v>2050102</v>
      </c>
      <c r="B357" s="461" t="s">
        <v>46</v>
      </c>
      <c r="C357" s="462"/>
      <c r="D357" s="462">
        <v>517</v>
      </c>
      <c r="E357" s="462">
        <v>1</v>
      </c>
      <c r="F357" s="464" t="str">
        <f t="shared" si="12"/>
        <v/>
      </c>
      <c r="G357" s="464">
        <f t="shared" si="13"/>
        <v>0.00193423597678917</v>
      </c>
      <c r="H357" s="456"/>
      <c r="I357" s="475"/>
    </row>
    <row r="358" customHeight="1" spans="1:9">
      <c r="A358" s="460">
        <v>2050103</v>
      </c>
      <c r="B358" s="461" t="s">
        <v>47</v>
      </c>
      <c r="C358" s="462"/>
      <c r="D358" s="462"/>
      <c r="E358" s="462"/>
      <c r="F358" s="464" t="str">
        <f t="shared" si="12"/>
        <v/>
      </c>
      <c r="G358" s="464" t="str">
        <f t="shared" si="13"/>
        <v/>
      </c>
      <c r="H358" s="456"/>
      <c r="I358" s="475"/>
    </row>
    <row r="359" customHeight="1" spans="1:9">
      <c r="A359" s="460">
        <v>2050199</v>
      </c>
      <c r="B359" s="476" t="s">
        <v>254</v>
      </c>
      <c r="C359" s="462"/>
      <c r="D359" s="462"/>
      <c r="E359" s="462"/>
      <c r="F359" s="464" t="str">
        <f t="shared" si="12"/>
        <v/>
      </c>
      <c r="G359" s="464" t="str">
        <f t="shared" si="13"/>
        <v/>
      </c>
      <c r="H359" s="456"/>
      <c r="I359" s="475"/>
    </row>
    <row r="360" customHeight="1" spans="1:10">
      <c r="A360" s="453">
        <v>20502</v>
      </c>
      <c r="B360" s="458" t="s">
        <v>255</v>
      </c>
      <c r="C360" s="459">
        <f>SUM(C361:C366)</f>
        <v>46938.49</v>
      </c>
      <c r="D360" s="459">
        <f>SUM(D361:D366)</f>
        <v>43262</v>
      </c>
      <c r="E360" s="459">
        <f>SUM(E361:E366)</f>
        <v>38903.73</v>
      </c>
      <c r="F360" s="456">
        <f t="shared" si="12"/>
        <v>0.828823637062036</v>
      </c>
      <c r="G360" s="456">
        <f t="shared" si="13"/>
        <v>0.899258702787666</v>
      </c>
      <c r="H360" s="456"/>
      <c r="I360" s="474">
        <f>SUM(I361:I366)</f>
        <v>0</v>
      </c>
      <c r="J360" s="473"/>
    </row>
    <row r="361" customHeight="1" spans="1:9">
      <c r="A361" s="460">
        <v>2050201</v>
      </c>
      <c r="B361" s="461" t="s">
        <v>256</v>
      </c>
      <c r="C361" s="462">
        <v>1096.91</v>
      </c>
      <c r="D361" s="462">
        <v>810</v>
      </c>
      <c r="E361" s="462">
        <v>1531.08</v>
      </c>
      <c r="F361" s="464">
        <f t="shared" si="12"/>
        <v>1.39581187153003</v>
      </c>
      <c r="G361" s="464">
        <f t="shared" si="13"/>
        <v>1.89022222222222</v>
      </c>
      <c r="H361" s="456"/>
      <c r="I361" s="475"/>
    </row>
    <row r="362" customHeight="1" spans="1:9">
      <c r="A362" s="460">
        <v>2050202</v>
      </c>
      <c r="B362" s="461" t="s">
        <v>257</v>
      </c>
      <c r="C362" s="462">
        <v>26118.52</v>
      </c>
      <c r="D362" s="462">
        <v>21133</v>
      </c>
      <c r="E362" s="462">
        <v>21659.76</v>
      </c>
      <c r="F362" s="464">
        <f t="shared" si="12"/>
        <v>0.82928741751064</v>
      </c>
      <c r="G362" s="464">
        <f t="shared" si="13"/>
        <v>1.02492594520418</v>
      </c>
      <c r="H362" s="456"/>
      <c r="I362" s="475"/>
    </row>
    <row r="363" customHeight="1" spans="1:9">
      <c r="A363" s="460">
        <v>2050203</v>
      </c>
      <c r="B363" s="465" t="s">
        <v>258</v>
      </c>
      <c r="C363" s="462">
        <v>11572.34</v>
      </c>
      <c r="D363" s="462">
        <v>10744</v>
      </c>
      <c r="E363" s="462">
        <v>10383.43</v>
      </c>
      <c r="F363" s="464">
        <f t="shared" si="12"/>
        <v>0.897262783499275</v>
      </c>
      <c r="G363" s="464">
        <f t="shared" si="13"/>
        <v>0.966439873417722</v>
      </c>
      <c r="H363" s="456"/>
      <c r="I363" s="475"/>
    </row>
    <row r="364" customHeight="1" spans="1:9">
      <c r="A364" s="460">
        <v>2050204</v>
      </c>
      <c r="B364" s="465" t="s">
        <v>259</v>
      </c>
      <c r="C364" s="462">
        <v>4241.66</v>
      </c>
      <c r="D364" s="462">
        <v>3818</v>
      </c>
      <c r="E364" s="462">
        <v>4480.18</v>
      </c>
      <c r="F364" s="464">
        <f t="shared" si="12"/>
        <v>1.05623270134806</v>
      </c>
      <c r="G364" s="464">
        <f t="shared" si="13"/>
        <v>1.1734363541121</v>
      </c>
      <c r="H364" s="456"/>
      <c r="I364" s="475"/>
    </row>
    <row r="365" customHeight="1" spans="1:9">
      <c r="A365" s="460">
        <v>2050205</v>
      </c>
      <c r="B365" s="465" t="s">
        <v>260</v>
      </c>
      <c r="C365" s="462"/>
      <c r="D365" s="462"/>
      <c r="E365" s="462"/>
      <c r="F365" s="464" t="str">
        <f t="shared" si="12"/>
        <v/>
      </c>
      <c r="G365" s="464" t="str">
        <f t="shared" si="13"/>
        <v/>
      </c>
      <c r="H365" s="456"/>
      <c r="I365" s="475"/>
    </row>
    <row r="366" customHeight="1" spans="1:9">
      <c r="A366" s="460">
        <v>2050299</v>
      </c>
      <c r="B366" s="461" t="s">
        <v>261</v>
      </c>
      <c r="C366" s="462">
        <v>3909.06</v>
      </c>
      <c r="D366" s="462">
        <v>6757</v>
      </c>
      <c r="E366" s="462">
        <v>849.28</v>
      </c>
      <c r="F366" s="464">
        <f t="shared" si="12"/>
        <v>0.217259392283567</v>
      </c>
      <c r="G366" s="464">
        <f t="shared" si="13"/>
        <v>0.125688915199053</v>
      </c>
      <c r="H366" s="456"/>
      <c r="I366" s="475"/>
    </row>
    <row r="367" customHeight="1" spans="1:10">
      <c r="A367" s="453">
        <v>20503</v>
      </c>
      <c r="B367" s="458" t="s">
        <v>262</v>
      </c>
      <c r="C367" s="459">
        <f>SUM(C368:C372)</f>
        <v>622.85</v>
      </c>
      <c r="D367" s="459">
        <f>SUM(D368:D372)</f>
        <v>719</v>
      </c>
      <c r="E367" s="459">
        <f>SUM(E368:E372)</f>
        <v>885.72</v>
      </c>
      <c r="F367" s="456">
        <f t="shared" si="12"/>
        <v>1.42204383077788</v>
      </c>
      <c r="G367" s="456">
        <f t="shared" si="13"/>
        <v>1.2318776077886</v>
      </c>
      <c r="H367" s="456"/>
      <c r="I367" s="474">
        <f>SUM(I368:I372)</f>
        <v>0</v>
      </c>
      <c r="J367" s="473"/>
    </row>
    <row r="368" customHeight="1" spans="1:9">
      <c r="A368" s="460">
        <v>2050301</v>
      </c>
      <c r="B368" s="461" t="s">
        <v>263</v>
      </c>
      <c r="C368" s="462"/>
      <c r="D368" s="462"/>
      <c r="E368" s="462"/>
      <c r="F368" s="464" t="str">
        <f t="shared" si="12"/>
        <v/>
      </c>
      <c r="G368" s="464" t="str">
        <f t="shared" si="13"/>
        <v/>
      </c>
      <c r="H368" s="456"/>
      <c r="I368" s="475"/>
    </row>
    <row r="369" customHeight="1" spans="1:9">
      <c r="A369" s="460">
        <v>2050302</v>
      </c>
      <c r="B369" s="461" t="s">
        <v>264</v>
      </c>
      <c r="C369" s="462">
        <v>622.85</v>
      </c>
      <c r="D369" s="462">
        <v>719</v>
      </c>
      <c r="E369" s="462">
        <v>885.72</v>
      </c>
      <c r="F369" s="464">
        <f t="shared" si="12"/>
        <v>1.42204383077788</v>
      </c>
      <c r="G369" s="464">
        <f t="shared" si="13"/>
        <v>1.2318776077886</v>
      </c>
      <c r="H369" s="456"/>
      <c r="I369" s="475"/>
    </row>
    <row r="370" customHeight="1" spans="1:9">
      <c r="A370" s="460">
        <v>2050303</v>
      </c>
      <c r="B370" s="461" t="s">
        <v>265</v>
      </c>
      <c r="C370" s="462"/>
      <c r="D370" s="462"/>
      <c r="E370" s="462"/>
      <c r="F370" s="464" t="str">
        <f t="shared" si="12"/>
        <v/>
      </c>
      <c r="G370" s="464" t="str">
        <f t="shared" si="13"/>
        <v/>
      </c>
      <c r="H370" s="456"/>
      <c r="I370" s="475"/>
    </row>
    <row r="371" customHeight="1" spans="1:9">
      <c r="A371" s="460">
        <v>2050305</v>
      </c>
      <c r="B371" s="465" t="s">
        <v>266</v>
      </c>
      <c r="C371" s="462"/>
      <c r="D371" s="462"/>
      <c r="E371" s="462"/>
      <c r="F371" s="464" t="str">
        <f t="shared" si="12"/>
        <v/>
      </c>
      <c r="G371" s="464" t="str">
        <f t="shared" si="13"/>
        <v/>
      </c>
      <c r="H371" s="456"/>
      <c r="I371" s="475"/>
    </row>
    <row r="372" customHeight="1" spans="1:9">
      <c r="A372" s="460">
        <v>2050399</v>
      </c>
      <c r="B372" s="465" t="s">
        <v>267</v>
      </c>
      <c r="C372" s="462"/>
      <c r="D372" s="462"/>
      <c r="E372" s="462"/>
      <c r="F372" s="464" t="str">
        <f t="shared" si="12"/>
        <v/>
      </c>
      <c r="G372" s="464" t="str">
        <f t="shared" si="13"/>
        <v/>
      </c>
      <c r="H372" s="456"/>
      <c r="I372" s="475"/>
    </row>
    <row r="373" customHeight="1" spans="1:10">
      <c r="A373" s="453">
        <v>20504</v>
      </c>
      <c r="B373" s="454" t="s">
        <v>268</v>
      </c>
      <c r="C373" s="459">
        <f>SUM(C374:C378)</f>
        <v>0</v>
      </c>
      <c r="D373" s="459">
        <f>SUM(D374:D378)</f>
        <v>0</v>
      </c>
      <c r="E373" s="459">
        <f>SUM(E374:E378)</f>
        <v>0</v>
      </c>
      <c r="F373" s="456" t="str">
        <f t="shared" si="12"/>
        <v/>
      </c>
      <c r="G373" s="456" t="str">
        <f t="shared" si="13"/>
        <v/>
      </c>
      <c r="H373" s="456"/>
      <c r="I373" s="474">
        <f>SUM(I374:I378)</f>
        <v>0</v>
      </c>
      <c r="J373" s="473"/>
    </row>
    <row r="374" customHeight="1" spans="1:9">
      <c r="A374" s="460">
        <v>2050401</v>
      </c>
      <c r="B374" s="461" t="s">
        <v>269</v>
      </c>
      <c r="C374" s="462"/>
      <c r="D374" s="462"/>
      <c r="E374" s="462"/>
      <c r="F374" s="464" t="str">
        <f t="shared" si="12"/>
        <v/>
      </c>
      <c r="G374" s="464" t="str">
        <f t="shared" si="13"/>
        <v/>
      </c>
      <c r="H374" s="456"/>
      <c r="I374" s="475"/>
    </row>
    <row r="375" customHeight="1" spans="1:9">
      <c r="A375" s="460">
        <v>2050402</v>
      </c>
      <c r="B375" s="461" t="s">
        <v>270</v>
      </c>
      <c r="C375" s="462"/>
      <c r="D375" s="462"/>
      <c r="E375" s="462"/>
      <c r="F375" s="464" t="str">
        <f t="shared" si="12"/>
        <v/>
      </c>
      <c r="G375" s="464" t="str">
        <f t="shared" si="13"/>
        <v/>
      </c>
      <c r="H375" s="456"/>
      <c r="I375" s="475"/>
    </row>
    <row r="376" customHeight="1" spans="1:9">
      <c r="A376" s="460">
        <v>2050403</v>
      </c>
      <c r="B376" s="461" t="s">
        <v>271</v>
      </c>
      <c r="C376" s="462"/>
      <c r="D376" s="462"/>
      <c r="E376" s="462"/>
      <c r="F376" s="464" t="str">
        <f t="shared" si="12"/>
        <v/>
      </c>
      <c r="G376" s="464" t="str">
        <f t="shared" si="13"/>
        <v/>
      </c>
      <c r="H376" s="456"/>
      <c r="I376" s="475"/>
    </row>
    <row r="377" customHeight="1" spans="1:9">
      <c r="A377" s="460">
        <v>2050404</v>
      </c>
      <c r="B377" s="465" t="s">
        <v>272</v>
      </c>
      <c r="C377" s="462"/>
      <c r="D377" s="462"/>
      <c r="E377" s="462"/>
      <c r="F377" s="464" t="str">
        <f t="shared" si="12"/>
        <v/>
      </c>
      <c r="G377" s="464" t="str">
        <f t="shared" si="13"/>
        <v/>
      </c>
      <c r="H377" s="456"/>
      <c r="I377" s="475"/>
    </row>
    <row r="378" customHeight="1" spans="1:9">
      <c r="A378" s="460">
        <v>2050499</v>
      </c>
      <c r="B378" s="465" t="s">
        <v>273</v>
      </c>
      <c r="C378" s="462"/>
      <c r="D378" s="462"/>
      <c r="E378" s="462"/>
      <c r="F378" s="464" t="str">
        <f t="shared" si="12"/>
        <v/>
      </c>
      <c r="G378" s="464" t="str">
        <f t="shared" si="13"/>
        <v/>
      </c>
      <c r="H378" s="456"/>
      <c r="I378" s="475"/>
    </row>
    <row r="379" customHeight="1" spans="1:10">
      <c r="A379" s="453">
        <v>20505</v>
      </c>
      <c r="B379" s="469" t="s">
        <v>274</v>
      </c>
      <c r="C379" s="459">
        <f>SUM(C380:C382)</f>
        <v>0</v>
      </c>
      <c r="D379" s="459">
        <f>SUM(D380:D382)</f>
        <v>5</v>
      </c>
      <c r="E379" s="459">
        <f>SUM(E380:E382)</f>
        <v>0</v>
      </c>
      <c r="F379" s="456" t="str">
        <f t="shared" si="12"/>
        <v/>
      </c>
      <c r="G379" s="456">
        <f t="shared" si="13"/>
        <v>0</v>
      </c>
      <c r="H379" s="456"/>
      <c r="I379" s="474">
        <f>SUM(I380:I382)</f>
        <v>0</v>
      </c>
      <c r="J379" s="473"/>
    </row>
    <row r="380" customHeight="1" spans="1:9">
      <c r="A380" s="460">
        <v>2050501</v>
      </c>
      <c r="B380" s="461" t="s">
        <v>275</v>
      </c>
      <c r="C380" s="462"/>
      <c r="D380" s="462"/>
      <c r="E380" s="462"/>
      <c r="F380" s="464" t="str">
        <f t="shared" si="12"/>
        <v/>
      </c>
      <c r="G380" s="464" t="str">
        <f t="shared" si="13"/>
        <v/>
      </c>
      <c r="H380" s="456"/>
      <c r="I380" s="475"/>
    </row>
    <row r="381" customHeight="1" spans="1:9">
      <c r="A381" s="460">
        <v>2050502</v>
      </c>
      <c r="B381" s="461" t="s">
        <v>276</v>
      </c>
      <c r="C381" s="462"/>
      <c r="D381" s="462"/>
      <c r="E381" s="462"/>
      <c r="F381" s="464" t="str">
        <f t="shared" si="12"/>
        <v/>
      </c>
      <c r="G381" s="464" t="str">
        <f t="shared" si="13"/>
        <v/>
      </c>
      <c r="H381" s="456"/>
      <c r="I381" s="475"/>
    </row>
    <row r="382" customHeight="1" spans="1:9">
      <c r="A382" s="460">
        <v>2050599</v>
      </c>
      <c r="B382" s="461" t="s">
        <v>277</v>
      </c>
      <c r="C382" s="462"/>
      <c r="D382" s="462">
        <v>5</v>
      </c>
      <c r="E382" s="462"/>
      <c r="F382" s="464" t="str">
        <f t="shared" si="12"/>
        <v/>
      </c>
      <c r="G382" s="464">
        <f t="shared" si="13"/>
        <v>0</v>
      </c>
      <c r="H382" s="456"/>
      <c r="I382" s="475"/>
    </row>
    <row r="383" customHeight="1" spans="1:10">
      <c r="A383" s="453">
        <v>20506</v>
      </c>
      <c r="B383" s="469" t="s">
        <v>278</v>
      </c>
      <c r="C383" s="459">
        <f>SUM(C384:C386)</f>
        <v>0</v>
      </c>
      <c r="D383" s="459">
        <f>SUM(D384:D386)</f>
        <v>0</v>
      </c>
      <c r="E383" s="459">
        <f>SUM(E384:E386)</f>
        <v>0</v>
      </c>
      <c r="F383" s="456" t="str">
        <f t="shared" si="12"/>
        <v/>
      </c>
      <c r="G383" s="456" t="str">
        <f t="shared" si="13"/>
        <v/>
      </c>
      <c r="H383" s="456"/>
      <c r="I383" s="474">
        <f>SUM(I384:I386)</f>
        <v>0</v>
      </c>
      <c r="J383" s="473"/>
    </row>
    <row r="384" customHeight="1" spans="1:9">
      <c r="A384" s="460">
        <v>2050601</v>
      </c>
      <c r="B384" s="465" t="s">
        <v>279</v>
      </c>
      <c r="C384" s="462"/>
      <c r="D384" s="462"/>
      <c r="E384" s="480"/>
      <c r="F384" s="464" t="str">
        <f t="shared" si="12"/>
        <v/>
      </c>
      <c r="G384" s="464" t="str">
        <f t="shared" si="13"/>
        <v/>
      </c>
      <c r="H384" s="456"/>
      <c r="I384" s="481"/>
    </row>
    <row r="385" customHeight="1" spans="1:9">
      <c r="A385" s="460">
        <v>2050602</v>
      </c>
      <c r="B385" s="465" t="s">
        <v>280</v>
      </c>
      <c r="C385" s="462"/>
      <c r="D385" s="462"/>
      <c r="E385" s="462"/>
      <c r="F385" s="464" t="str">
        <f t="shared" si="12"/>
        <v/>
      </c>
      <c r="G385" s="464" t="str">
        <f t="shared" si="13"/>
        <v/>
      </c>
      <c r="H385" s="456"/>
      <c r="I385" s="475"/>
    </row>
    <row r="386" customHeight="1" spans="1:9">
      <c r="A386" s="460">
        <v>2050699</v>
      </c>
      <c r="B386" s="467" t="s">
        <v>281</v>
      </c>
      <c r="C386" s="462"/>
      <c r="D386" s="462"/>
      <c r="E386" s="462"/>
      <c r="F386" s="464" t="str">
        <f t="shared" si="12"/>
        <v/>
      </c>
      <c r="G386" s="464" t="str">
        <f t="shared" si="13"/>
        <v/>
      </c>
      <c r="H386" s="456"/>
      <c r="I386" s="475"/>
    </row>
    <row r="387" customHeight="1" spans="1:10">
      <c r="A387" s="453">
        <v>20507</v>
      </c>
      <c r="B387" s="458" t="s">
        <v>282</v>
      </c>
      <c r="C387" s="459">
        <f>SUM(C388:C390)</f>
        <v>420.93</v>
      </c>
      <c r="D387" s="459">
        <f>SUM(D388:D390)</f>
        <v>513</v>
      </c>
      <c r="E387" s="459">
        <f>SUM(E388:E390)</f>
        <v>485.35</v>
      </c>
      <c r="F387" s="456">
        <f t="shared" si="12"/>
        <v>1.15304207350391</v>
      </c>
      <c r="G387" s="456">
        <f t="shared" si="13"/>
        <v>0.946101364522417</v>
      </c>
      <c r="H387" s="456"/>
      <c r="I387" s="474">
        <f>SUM(I388:I390)</f>
        <v>0</v>
      </c>
      <c r="J387" s="473"/>
    </row>
    <row r="388" customHeight="1" spans="1:9">
      <c r="A388" s="460">
        <v>2050701</v>
      </c>
      <c r="B388" s="461" t="s">
        <v>283</v>
      </c>
      <c r="C388" s="462">
        <v>420.93</v>
      </c>
      <c r="D388" s="462">
        <v>513</v>
      </c>
      <c r="E388" s="462">
        <v>485.35</v>
      </c>
      <c r="F388" s="464">
        <f t="shared" si="12"/>
        <v>1.15304207350391</v>
      </c>
      <c r="G388" s="464">
        <f t="shared" si="13"/>
        <v>0.946101364522417</v>
      </c>
      <c r="H388" s="456"/>
      <c r="I388" s="475"/>
    </row>
    <row r="389" customHeight="1" spans="1:9">
      <c r="A389" s="460">
        <v>2050702</v>
      </c>
      <c r="B389" s="461" t="s">
        <v>284</v>
      </c>
      <c r="C389" s="462"/>
      <c r="D389" s="462"/>
      <c r="E389" s="462"/>
      <c r="F389" s="464" t="str">
        <f t="shared" si="12"/>
        <v/>
      </c>
      <c r="G389" s="464" t="str">
        <f t="shared" si="13"/>
        <v/>
      </c>
      <c r="H389" s="456"/>
      <c r="I389" s="475"/>
    </row>
    <row r="390" customHeight="1" spans="1:9">
      <c r="A390" s="460">
        <v>2050799</v>
      </c>
      <c r="B390" s="465" t="s">
        <v>285</v>
      </c>
      <c r="C390" s="462"/>
      <c r="D390" s="462"/>
      <c r="E390" s="462"/>
      <c r="F390" s="464" t="str">
        <f t="shared" si="12"/>
        <v/>
      </c>
      <c r="G390" s="464" t="str">
        <f t="shared" si="13"/>
        <v/>
      </c>
      <c r="H390" s="456"/>
      <c r="I390" s="475"/>
    </row>
    <row r="391" customHeight="1" spans="1:10">
      <c r="A391" s="453">
        <v>20508</v>
      </c>
      <c r="B391" s="469" t="s">
        <v>286</v>
      </c>
      <c r="C391" s="459">
        <f>SUM(C392:C396)</f>
        <v>1432.46</v>
      </c>
      <c r="D391" s="459">
        <f>SUM(D392:D396)</f>
        <v>659</v>
      </c>
      <c r="E391" s="459">
        <f>SUM(E392:E396)</f>
        <v>1586.02</v>
      </c>
      <c r="F391" s="456">
        <f t="shared" si="12"/>
        <v>1.10720020105273</v>
      </c>
      <c r="G391" s="456">
        <f t="shared" si="13"/>
        <v>2.40670713201821</v>
      </c>
      <c r="H391" s="456"/>
      <c r="I391" s="474">
        <f>SUM(I392:I396)</f>
        <v>0</v>
      </c>
      <c r="J391" s="473"/>
    </row>
    <row r="392" customHeight="1" spans="1:9">
      <c r="A392" s="460">
        <v>2050801</v>
      </c>
      <c r="B392" s="465" t="s">
        <v>287</v>
      </c>
      <c r="C392" s="462">
        <v>1000</v>
      </c>
      <c r="D392" s="462">
        <v>136</v>
      </c>
      <c r="E392" s="462">
        <v>1185.31</v>
      </c>
      <c r="F392" s="464">
        <f t="shared" si="12"/>
        <v>1.18531</v>
      </c>
      <c r="G392" s="464">
        <f t="shared" si="13"/>
        <v>8.71551470588235</v>
      </c>
      <c r="H392" s="456"/>
      <c r="I392" s="475"/>
    </row>
    <row r="393" customHeight="1" spans="1:9">
      <c r="A393" s="460">
        <v>2050802</v>
      </c>
      <c r="B393" s="461" t="s">
        <v>288</v>
      </c>
      <c r="C393" s="462">
        <v>432.46</v>
      </c>
      <c r="D393" s="462">
        <v>504</v>
      </c>
      <c r="E393" s="462">
        <v>400.71</v>
      </c>
      <c r="F393" s="464">
        <f t="shared" si="12"/>
        <v>0.926582805346159</v>
      </c>
      <c r="G393" s="464">
        <f t="shared" si="13"/>
        <v>0.795059523809524</v>
      </c>
      <c r="H393" s="456"/>
      <c r="I393" s="475"/>
    </row>
    <row r="394" customHeight="1" spans="1:9">
      <c r="A394" s="460">
        <v>2050803</v>
      </c>
      <c r="B394" s="461" t="s">
        <v>289</v>
      </c>
      <c r="C394" s="462"/>
      <c r="D394" s="462"/>
      <c r="E394" s="462"/>
      <c r="F394" s="464" t="str">
        <f t="shared" si="12"/>
        <v/>
      </c>
      <c r="G394" s="464" t="str">
        <f t="shared" si="13"/>
        <v/>
      </c>
      <c r="H394" s="456"/>
      <c r="I394" s="475"/>
    </row>
    <row r="395" customHeight="1" spans="1:9">
      <c r="A395" s="460">
        <v>2050804</v>
      </c>
      <c r="B395" s="461" t="s">
        <v>290</v>
      </c>
      <c r="C395" s="462"/>
      <c r="D395" s="462"/>
      <c r="E395" s="462"/>
      <c r="F395" s="464" t="str">
        <f t="shared" si="12"/>
        <v/>
      </c>
      <c r="G395" s="464" t="str">
        <f t="shared" si="13"/>
        <v/>
      </c>
      <c r="H395" s="456"/>
      <c r="I395" s="475"/>
    </row>
    <row r="396" customHeight="1" spans="1:9">
      <c r="A396" s="460">
        <v>2050899</v>
      </c>
      <c r="B396" s="461" t="s">
        <v>291</v>
      </c>
      <c r="C396" s="462"/>
      <c r="D396" s="462">
        <v>19</v>
      </c>
      <c r="E396" s="462"/>
      <c r="F396" s="464" t="str">
        <f t="shared" si="12"/>
        <v/>
      </c>
      <c r="G396" s="464">
        <f t="shared" si="13"/>
        <v>0</v>
      </c>
      <c r="H396" s="456"/>
      <c r="I396" s="475"/>
    </row>
    <row r="397" customHeight="1" spans="1:10">
      <c r="A397" s="453">
        <v>20509</v>
      </c>
      <c r="B397" s="458" t="s">
        <v>292</v>
      </c>
      <c r="C397" s="459">
        <f>SUM(C398:C403)</f>
        <v>5416.9</v>
      </c>
      <c r="D397" s="459">
        <f>SUM(D398:D403)</f>
        <v>2592</v>
      </c>
      <c r="E397" s="459">
        <f>SUM(E398:E403)</f>
        <v>25.16</v>
      </c>
      <c r="F397" s="456">
        <f t="shared" si="12"/>
        <v>0.00464472299654784</v>
      </c>
      <c r="G397" s="456">
        <f t="shared" si="13"/>
        <v>0.00970679012345679</v>
      </c>
      <c r="H397" s="456"/>
      <c r="I397" s="474">
        <f>SUM(I398:I403)</f>
        <v>0</v>
      </c>
      <c r="J397" s="473"/>
    </row>
    <row r="398" customHeight="1" spans="1:9">
      <c r="A398" s="460">
        <v>2050901</v>
      </c>
      <c r="B398" s="465" t="s">
        <v>293</v>
      </c>
      <c r="C398" s="462"/>
      <c r="D398" s="462"/>
      <c r="E398" s="462"/>
      <c r="F398" s="464" t="str">
        <f t="shared" si="12"/>
        <v/>
      </c>
      <c r="G398" s="464" t="str">
        <f t="shared" si="13"/>
        <v/>
      </c>
      <c r="H398" s="456"/>
      <c r="I398" s="475"/>
    </row>
    <row r="399" customHeight="1" spans="1:9">
      <c r="A399" s="460">
        <v>2050902</v>
      </c>
      <c r="B399" s="465" t="s">
        <v>294</v>
      </c>
      <c r="C399" s="462"/>
      <c r="D399" s="462"/>
      <c r="E399" s="462"/>
      <c r="F399" s="464" t="str">
        <f t="shared" si="12"/>
        <v/>
      </c>
      <c r="G399" s="464" t="str">
        <f t="shared" si="13"/>
        <v/>
      </c>
      <c r="H399" s="456"/>
      <c r="I399" s="475"/>
    </row>
    <row r="400" customHeight="1" spans="1:9">
      <c r="A400" s="460">
        <v>2050903</v>
      </c>
      <c r="B400" s="465" t="s">
        <v>295</v>
      </c>
      <c r="C400" s="462"/>
      <c r="D400" s="462"/>
      <c r="E400" s="462"/>
      <c r="F400" s="464" t="str">
        <f t="shared" ref="F400:F463" si="14">IFERROR((E400/C400)*100%,"")</f>
        <v/>
      </c>
      <c r="G400" s="464" t="str">
        <f t="shared" ref="G400:G463" si="15">IFERROR((E400/D400)*100%,"")</f>
        <v/>
      </c>
      <c r="H400" s="456"/>
      <c r="I400" s="475"/>
    </row>
    <row r="401" customHeight="1" spans="1:9">
      <c r="A401" s="460">
        <v>2050904</v>
      </c>
      <c r="B401" s="467" t="s">
        <v>296</v>
      </c>
      <c r="C401" s="462"/>
      <c r="D401" s="462"/>
      <c r="E401" s="462"/>
      <c r="F401" s="464" t="str">
        <f t="shared" si="14"/>
        <v/>
      </c>
      <c r="G401" s="464" t="str">
        <f t="shared" si="15"/>
        <v/>
      </c>
      <c r="H401" s="456"/>
      <c r="I401" s="475"/>
    </row>
    <row r="402" customHeight="1" spans="1:9">
      <c r="A402" s="460">
        <v>2050905</v>
      </c>
      <c r="B402" s="461" t="s">
        <v>297</v>
      </c>
      <c r="C402" s="462"/>
      <c r="D402" s="462"/>
      <c r="E402" s="462"/>
      <c r="F402" s="464" t="str">
        <f t="shared" si="14"/>
        <v/>
      </c>
      <c r="G402" s="464" t="str">
        <f t="shared" si="15"/>
        <v/>
      </c>
      <c r="H402" s="456"/>
      <c r="I402" s="475"/>
    </row>
    <row r="403" customHeight="1" spans="1:9">
      <c r="A403" s="460">
        <v>2050999</v>
      </c>
      <c r="B403" s="461" t="s">
        <v>298</v>
      </c>
      <c r="C403" s="462">
        <v>5416.9</v>
      </c>
      <c r="D403" s="462">
        <v>2592</v>
      </c>
      <c r="E403" s="462">
        <v>25.16</v>
      </c>
      <c r="F403" s="464">
        <f t="shared" si="14"/>
        <v>0.00464472299654784</v>
      </c>
      <c r="G403" s="464">
        <f t="shared" si="15"/>
        <v>0.00970679012345679</v>
      </c>
      <c r="H403" s="456"/>
      <c r="I403" s="475"/>
    </row>
    <row r="404" customHeight="1" spans="1:10">
      <c r="A404" s="453">
        <v>20599</v>
      </c>
      <c r="B404" s="458" t="s">
        <v>299</v>
      </c>
      <c r="C404" s="459">
        <f>SUM(C405)</f>
        <v>0</v>
      </c>
      <c r="D404" s="459">
        <f>SUM(D405)</f>
        <v>5280</v>
      </c>
      <c r="E404" s="459">
        <f>SUM(E405)</f>
        <v>0</v>
      </c>
      <c r="F404" s="456" t="str">
        <f t="shared" si="14"/>
        <v/>
      </c>
      <c r="G404" s="456">
        <f t="shared" si="15"/>
        <v>0</v>
      </c>
      <c r="H404" s="456"/>
      <c r="I404" s="474">
        <f>SUM(I405)</f>
        <v>0</v>
      </c>
      <c r="J404" s="473"/>
    </row>
    <row r="405" customHeight="1" spans="1:9">
      <c r="A405" s="460">
        <v>2059999</v>
      </c>
      <c r="B405" s="461" t="s">
        <v>300</v>
      </c>
      <c r="C405" s="462"/>
      <c r="D405" s="462">
        <v>5280</v>
      </c>
      <c r="E405" s="462"/>
      <c r="F405" s="464" t="str">
        <f t="shared" si="14"/>
        <v/>
      </c>
      <c r="G405" s="464">
        <f t="shared" si="15"/>
        <v>0</v>
      </c>
      <c r="H405" s="456"/>
      <c r="I405" s="475"/>
    </row>
    <row r="406" customHeight="1" spans="1:10">
      <c r="A406" s="453">
        <v>206</v>
      </c>
      <c r="B406" s="454" t="s">
        <v>301</v>
      </c>
      <c r="C406" s="455">
        <f>C407+C412+C421+C427+C432+C437+C442+C449+C453+C457</f>
        <v>0</v>
      </c>
      <c r="D406" s="455">
        <f>D407+D412+D421+D427+D432+D437+D442+D449+D453+D457</f>
        <v>7</v>
      </c>
      <c r="E406" s="455">
        <f>E407+E412+E421+E427+E432+E437+E442+E449+E453+E457</f>
        <v>217.13</v>
      </c>
      <c r="F406" s="456" t="str">
        <f t="shared" si="14"/>
        <v/>
      </c>
      <c r="G406" s="456">
        <f t="shared" si="15"/>
        <v>31.0185714285714</v>
      </c>
      <c r="H406" s="457"/>
      <c r="I406" s="479">
        <f>I407+I412+I421+I427+I432+I437+I442+I449+I453+I457</f>
        <v>0</v>
      </c>
      <c r="J406" s="473"/>
    </row>
    <row r="407" customHeight="1" spans="1:10">
      <c r="A407" s="453">
        <v>20601</v>
      </c>
      <c r="B407" s="469" t="s">
        <v>302</v>
      </c>
      <c r="C407" s="459">
        <f>SUM(C408:C411)</f>
        <v>0</v>
      </c>
      <c r="D407" s="459">
        <f>SUM(D408:D411)</f>
        <v>7</v>
      </c>
      <c r="E407" s="459">
        <f>SUM(E408:E411)</f>
        <v>217.13</v>
      </c>
      <c r="F407" s="456" t="str">
        <f t="shared" si="14"/>
        <v/>
      </c>
      <c r="G407" s="456">
        <f t="shared" si="15"/>
        <v>31.0185714285714</v>
      </c>
      <c r="H407" s="456"/>
      <c r="I407" s="474">
        <f>SUM(I408:I411)</f>
        <v>0</v>
      </c>
      <c r="J407" s="473"/>
    </row>
    <row r="408" customHeight="1" spans="1:9">
      <c r="A408" s="460">
        <v>2060101</v>
      </c>
      <c r="B408" s="461" t="s">
        <v>45</v>
      </c>
      <c r="C408" s="462"/>
      <c r="D408" s="462">
        <v>3</v>
      </c>
      <c r="E408" s="462">
        <v>217.13</v>
      </c>
      <c r="F408" s="464" t="str">
        <f t="shared" si="14"/>
        <v/>
      </c>
      <c r="G408" s="464">
        <f t="shared" si="15"/>
        <v>72.3766666666667</v>
      </c>
      <c r="H408" s="456"/>
      <c r="I408" s="475"/>
    </row>
    <row r="409" customHeight="1" spans="1:9">
      <c r="A409" s="460">
        <v>2060102</v>
      </c>
      <c r="B409" s="461" t="s">
        <v>46</v>
      </c>
      <c r="C409" s="462"/>
      <c r="D409" s="462">
        <v>4</v>
      </c>
      <c r="E409" s="462"/>
      <c r="F409" s="464" t="str">
        <f t="shared" si="14"/>
        <v/>
      </c>
      <c r="G409" s="464">
        <f t="shared" si="15"/>
        <v>0</v>
      </c>
      <c r="H409" s="456"/>
      <c r="I409" s="475"/>
    </row>
    <row r="410" customHeight="1" spans="1:9">
      <c r="A410" s="460">
        <v>2060103</v>
      </c>
      <c r="B410" s="461" t="s">
        <v>47</v>
      </c>
      <c r="C410" s="462"/>
      <c r="D410" s="462"/>
      <c r="E410" s="462"/>
      <c r="F410" s="464" t="str">
        <f t="shared" si="14"/>
        <v/>
      </c>
      <c r="G410" s="464" t="str">
        <f t="shared" si="15"/>
        <v/>
      </c>
      <c r="H410" s="456"/>
      <c r="I410" s="475"/>
    </row>
    <row r="411" customHeight="1" spans="1:9">
      <c r="A411" s="460">
        <v>2060199</v>
      </c>
      <c r="B411" s="465" t="s">
        <v>303</v>
      </c>
      <c r="C411" s="462"/>
      <c r="D411" s="462"/>
      <c r="E411" s="462"/>
      <c r="F411" s="464" t="str">
        <f t="shared" si="14"/>
        <v/>
      </c>
      <c r="G411" s="464" t="str">
        <f t="shared" si="15"/>
        <v/>
      </c>
      <c r="H411" s="456"/>
      <c r="I411" s="475"/>
    </row>
    <row r="412" customHeight="1" spans="1:10">
      <c r="A412" s="453">
        <v>20602</v>
      </c>
      <c r="B412" s="458" t="s">
        <v>304</v>
      </c>
      <c r="C412" s="459">
        <f>SUM(C413:C420)</f>
        <v>0</v>
      </c>
      <c r="D412" s="459">
        <f>SUM(D413:D420)</f>
        <v>0</v>
      </c>
      <c r="E412" s="459">
        <f>SUM(E413:E420)</f>
        <v>0</v>
      </c>
      <c r="F412" s="456" t="str">
        <f t="shared" si="14"/>
        <v/>
      </c>
      <c r="G412" s="456" t="str">
        <f t="shared" si="15"/>
        <v/>
      </c>
      <c r="H412" s="456"/>
      <c r="I412" s="474">
        <f>SUM(I413:I420)</f>
        <v>0</v>
      </c>
      <c r="J412" s="473"/>
    </row>
    <row r="413" customHeight="1" spans="1:9">
      <c r="A413" s="460">
        <v>2060201</v>
      </c>
      <c r="B413" s="461" t="s">
        <v>305</v>
      </c>
      <c r="C413" s="462"/>
      <c r="D413" s="462"/>
      <c r="E413" s="462"/>
      <c r="F413" s="464" t="str">
        <f t="shared" si="14"/>
        <v/>
      </c>
      <c r="G413" s="464" t="str">
        <f t="shared" si="15"/>
        <v/>
      </c>
      <c r="H413" s="456"/>
      <c r="I413" s="475"/>
    </row>
    <row r="414" customHeight="1" spans="1:9">
      <c r="A414" s="460">
        <v>2060203</v>
      </c>
      <c r="B414" s="467" t="s">
        <v>306</v>
      </c>
      <c r="C414" s="462"/>
      <c r="D414" s="462"/>
      <c r="E414" s="462"/>
      <c r="F414" s="464" t="str">
        <f t="shared" si="14"/>
        <v/>
      </c>
      <c r="G414" s="464" t="str">
        <f t="shared" si="15"/>
        <v/>
      </c>
      <c r="H414" s="456"/>
      <c r="I414" s="475"/>
    </row>
    <row r="415" customHeight="1" spans="1:9">
      <c r="A415" s="460">
        <v>2060204</v>
      </c>
      <c r="B415" s="461" t="s">
        <v>307</v>
      </c>
      <c r="C415" s="462"/>
      <c r="D415" s="462"/>
      <c r="E415" s="462"/>
      <c r="F415" s="464" t="str">
        <f t="shared" si="14"/>
        <v/>
      </c>
      <c r="G415" s="464" t="str">
        <f t="shared" si="15"/>
        <v/>
      </c>
      <c r="H415" s="456"/>
      <c r="I415" s="475"/>
    </row>
    <row r="416" customHeight="1" spans="1:9">
      <c r="A416" s="460">
        <v>2060205</v>
      </c>
      <c r="B416" s="461" t="s">
        <v>308</v>
      </c>
      <c r="C416" s="462"/>
      <c r="D416" s="462"/>
      <c r="E416" s="462"/>
      <c r="F416" s="464" t="str">
        <f t="shared" si="14"/>
        <v/>
      </c>
      <c r="G416" s="464" t="str">
        <f t="shared" si="15"/>
        <v/>
      </c>
      <c r="H416" s="456"/>
      <c r="I416" s="475"/>
    </row>
    <row r="417" customHeight="1" spans="1:9">
      <c r="A417" s="460">
        <v>2060206</v>
      </c>
      <c r="B417" s="461" t="s">
        <v>309</v>
      </c>
      <c r="C417" s="462"/>
      <c r="D417" s="462"/>
      <c r="E417" s="462"/>
      <c r="F417" s="464" t="str">
        <f t="shared" si="14"/>
        <v/>
      </c>
      <c r="G417" s="464" t="str">
        <f t="shared" si="15"/>
        <v/>
      </c>
      <c r="H417" s="456"/>
      <c r="I417" s="475"/>
    </row>
    <row r="418" customHeight="1" spans="1:9">
      <c r="A418" s="460">
        <v>2060207</v>
      </c>
      <c r="B418" s="465" t="s">
        <v>310</v>
      </c>
      <c r="C418" s="462"/>
      <c r="D418" s="462"/>
      <c r="E418" s="462"/>
      <c r="F418" s="464" t="str">
        <f t="shared" si="14"/>
        <v/>
      </c>
      <c r="G418" s="464" t="str">
        <f t="shared" si="15"/>
        <v/>
      </c>
      <c r="H418" s="456"/>
      <c r="I418" s="475"/>
    </row>
    <row r="419" customHeight="1" spans="1:9">
      <c r="A419" s="460">
        <v>2060208</v>
      </c>
      <c r="B419" s="465" t="s">
        <v>311</v>
      </c>
      <c r="C419" s="462"/>
      <c r="D419" s="462"/>
      <c r="E419" s="462"/>
      <c r="F419" s="464" t="str">
        <f t="shared" si="14"/>
        <v/>
      </c>
      <c r="G419" s="464" t="str">
        <f t="shared" si="15"/>
        <v/>
      </c>
      <c r="H419" s="456"/>
      <c r="I419" s="475"/>
    </row>
    <row r="420" customHeight="1" spans="1:9">
      <c r="A420" s="460">
        <v>2060299</v>
      </c>
      <c r="B420" s="465" t="s">
        <v>312</v>
      </c>
      <c r="C420" s="462"/>
      <c r="D420" s="462"/>
      <c r="E420" s="462"/>
      <c r="F420" s="464" t="str">
        <f t="shared" si="14"/>
        <v/>
      </c>
      <c r="G420" s="464" t="str">
        <f t="shared" si="15"/>
        <v/>
      </c>
      <c r="H420" s="456"/>
      <c r="I420" s="475"/>
    </row>
    <row r="421" customHeight="1" spans="1:10">
      <c r="A421" s="453">
        <v>20603</v>
      </c>
      <c r="B421" s="469" t="s">
        <v>313</v>
      </c>
      <c r="C421" s="459">
        <f>SUM(C422:C426)</f>
        <v>0</v>
      </c>
      <c r="D421" s="459">
        <f>SUM(D422:D426)</f>
        <v>0</v>
      </c>
      <c r="E421" s="459">
        <f>SUM(E422:E426)</f>
        <v>0</v>
      </c>
      <c r="F421" s="456" t="str">
        <f t="shared" si="14"/>
        <v/>
      </c>
      <c r="G421" s="456" t="str">
        <f t="shared" si="15"/>
        <v/>
      </c>
      <c r="H421" s="456"/>
      <c r="I421" s="474">
        <f>SUM(I422:I426)</f>
        <v>0</v>
      </c>
      <c r="J421" s="473"/>
    </row>
    <row r="422" customHeight="1" spans="1:9">
      <c r="A422" s="460">
        <v>2060301</v>
      </c>
      <c r="B422" s="461" t="s">
        <v>305</v>
      </c>
      <c r="C422" s="462"/>
      <c r="D422" s="462"/>
      <c r="E422" s="462"/>
      <c r="F422" s="464" t="str">
        <f t="shared" si="14"/>
        <v/>
      </c>
      <c r="G422" s="464" t="str">
        <f t="shared" si="15"/>
        <v/>
      </c>
      <c r="H422" s="456"/>
      <c r="I422" s="475"/>
    </row>
    <row r="423" customHeight="1" spans="1:9">
      <c r="A423" s="460">
        <v>2060302</v>
      </c>
      <c r="B423" s="461" t="s">
        <v>314</v>
      </c>
      <c r="C423" s="462"/>
      <c r="D423" s="462"/>
      <c r="E423" s="462"/>
      <c r="F423" s="464" t="str">
        <f t="shared" si="14"/>
        <v/>
      </c>
      <c r="G423" s="464" t="str">
        <f t="shared" si="15"/>
        <v/>
      </c>
      <c r="H423" s="456"/>
      <c r="I423" s="475"/>
    </row>
    <row r="424" customHeight="1" spans="1:9">
      <c r="A424" s="460">
        <v>2060303</v>
      </c>
      <c r="B424" s="461" t="s">
        <v>315</v>
      </c>
      <c r="C424" s="462"/>
      <c r="D424" s="462"/>
      <c r="E424" s="462"/>
      <c r="F424" s="464" t="str">
        <f t="shared" si="14"/>
        <v/>
      </c>
      <c r="G424" s="464" t="str">
        <f t="shared" si="15"/>
        <v/>
      </c>
      <c r="H424" s="456"/>
      <c r="I424" s="475"/>
    </row>
    <row r="425" customHeight="1" spans="1:9">
      <c r="A425" s="460">
        <v>2060304</v>
      </c>
      <c r="B425" s="465" t="s">
        <v>316</v>
      </c>
      <c r="C425" s="462"/>
      <c r="D425" s="462"/>
      <c r="E425" s="462"/>
      <c r="F425" s="464" t="str">
        <f t="shared" si="14"/>
        <v/>
      </c>
      <c r="G425" s="464" t="str">
        <f t="shared" si="15"/>
        <v/>
      </c>
      <c r="H425" s="456"/>
      <c r="I425" s="475"/>
    </row>
    <row r="426" customHeight="1" spans="1:9">
      <c r="A426" s="460">
        <v>2060399</v>
      </c>
      <c r="B426" s="465" t="s">
        <v>317</v>
      </c>
      <c r="C426" s="462"/>
      <c r="D426" s="462"/>
      <c r="E426" s="462"/>
      <c r="F426" s="464" t="str">
        <f t="shared" si="14"/>
        <v/>
      </c>
      <c r="G426" s="464" t="str">
        <f t="shared" si="15"/>
        <v/>
      </c>
      <c r="H426" s="456"/>
      <c r="I426" s="475"/>
    </row>
    <row r="427" customHeight="1" spans="1:10">
      <c r="A427" s="453">
        <v>20604</v>
      </c>
      <c r="B427" s="469" t="s">
        <v>318</v>
      </c>
      <c r="C427" s="459">
        <f>SUM(C428:C431)</f>
        <v>0</v>
      </c>
      <c r="D427" s="459">
        <f>SUM(D428:D431)</f>
        <v>0</v>
      </c>
      <c r="E427" s="459">
        <f>SUM(E428:E431)</f>
        <v>0</v>
      </c>
      <c r="F427" s="456" t="str">
        <f t="shared" si="14"/>
        <v/>
      </c>
      <c r="G427" s="456" t="str">
        <f t="shared" si="15"/>
        <v/>
      </c>
      <c r="H427" s="456"/>
      <c r="I427" s="474">
        <f>SUM(I428:I431)</f>
        <v>0</v>
      </c>
      <c r="J427" s="473"/>
    </row>
    <row r="428" customHeight="1" spans="1:9">
      <c r="A428" s="460">
        <v>2060401</v>
      </c>
      <c r="B428" s="467" t="s">
        <v>305</v>
      </c>
      <c r="C428" s="462"/>
      <c r="D428" s="462"/>
      <c r="E428" s="462"/>
      <c r="F428" s="464" t="str">
        <f t="shared" si="14"/>
        <v/>
      </c>
      <c r="G428" s="464" t="str">
        <f t="shared" si="15"/>
        <v/>
      </c>
      <c r="H428" s="456"/>
      <c r="I428" s="475"/>
    </row>
    <row r="429" customHeight="1" spans="1:9">
      <c r="A429" s="460">
        <v>2060404</v>
      </c>
      <c r="B429" s="461" t="s">
        <v>319</v>
      </c>
      <c r="C429" s="462"/>
      <c r="D429" s="462"/>
      <c r="E429" s="462"/>
      <c r="F429" s="464" t="str">
        <f t="shared" si="14"/>
        <v/>
      </c>
      <c r="G429" s="464" t="str">
        <f t="shared" si="15"/>
        <v/>
      </c>
      <c r="H429" s="456"/>
      <c r="I429" s="475"/>
    </row>
    <row r="430" customHeight="1" spans="1:9">
      <c r="A430" s="460">
        <v>2060405</v>
      </c>
      <c r="B430" s="461" t="s">
        <v>320</v>
      </c>
      <c r="C430" s="462"/>
      <c r="D430" s="462"/>
      <c r="E430" s="462"/>
      <c r="F430" s="464" t="str">
        <f t="shared" si="14"/>
        <v/>
      </c>
      <c r="G430" s="464" t="str">
        <f t="shared" si="15"/>
        <v/>
      </c>
      <c r="H430" s="456"/>
      <c r="I430" s="475"/>
    </row>
    <row r="431" customHeight="1" spans="1:9">
      <c r="A431" s="460">
        <v>2060499</v>
      </c>
      <c r="B431" s="465" t="s">
        <v>321</v>
      </c>
      <c r="C431" s="462"/>
      <c r="D431" s="462"/>
      <c r="E431" s="462"/>
      <c r="F431" s="464" t="str">
        <f t="shared" si="14"/>
        <v/>
      </c>
      <c r="G431" s="464" t="str">
        <f t="shared" si="15"/>
        <v/>
      </c>
      <c r="H431" s="456"/>
      <c r="I431" s="475"/>
    </row>
    <row r="432" customHeight="1" spans="1:10">
      <c r="A432" s="453">
        <v>20605</v>
      </c>
      <c r="B432" s="469" t="s">
        <v>322</v>
      </c>
      <c r="C432" s="459">
        <f>SUM(C433:C436)</f>
        <v>0</v>
      </c>
      <c r="D432" s="459">
        <f>SUM(D433:D436)</f>
        <v>0</v>
      </c>
      <c r="E432" s="459">
        <f>SUM(E433:E436)</f>
        <v>0</v>
      </c>
      <c r="F432" s="456" t="str">
        <f t="shared" si="14"/>
        <v/>
      </c>
      <c r="G432" s="456" t="str">
        <f t="shared" si="15"/>
        <v/>
      </c>
      <c r="H432" s="456"/>
      <c r="I432" s="474">
        <f>SUM(I433:I436)</f>
        <v>0</v>
      </c>
      <c r="J432" s="473"/>
    </row>
    <row r="433" customHeight="1" spans="1:9">
      <c r="A433" s="460">
        <v>2060501</v>
      </c>
      <c r="B433" s="465" t="s">
        <v>305</v>
      </c>
      <c r="C433" s="462"/>
      <c r="D433" s="462"/>
      <c r="E433" s="462"/>
      <c r="F433" s="464" t="str">
        <f t="shared" si="14"/>
        <v/>
      </c>
      <c r="G433" s="464" t="str">
        <f t="shared" si="15"/>
        <v/>
      </c>
      <c r="H433" s="456"/>
      <c r="I433" s="475"/>
    </row>
    <row r="434" customHeight="1" spans="1:9">
      <c r="A434" s="460">
        <v>2060502</v>
      </c>
      <c r="B434" s="461" t="s">
        <v>323</v>
      </c>
      <c r="C434" s="462"/>
      <c r="D434" s="462"/>
      <c r="E434" s="462"/>
      <c r="F434" s="464" t="str">
        <f t="shared" si="14"/>
        <v/>
      </c>
      <c r="G434" s="464" t="str">
        <f t="shared" si="15"/>
        <v/>
      </c>
      <c r="H434" s="456"/>
      <c r="I434" s="475"/>
    </row>
    <row r="435" customHeight="1" spans="1:9">
      <c r="A435" s="460">
        <v>2060503</v>
      </c>
      <c r="B435" s="461" t="s">
        <v>324</v>
      </c>
      <c r="C435" s="462"/>
      <c r="D435" s="462"/>
      <c r="E435" s="462"/>
      <c r="F435" s="464" t="str">
        <f t="shared" si="14"/>
        <v/>
      </c>
      <c r="G435" s="464" t="str">
        <f t="shared" si="15"/>
        <v/>
      </c>
      <c r="H435" s="456"/>
      <c r="I435" s="475"/>
    </row>
    <row r="436" customHeight="1" spans="1:9">
      <c r="A436" s="460">
        <v>2060599</v>
      </c>
      <c r="B436" s="461" t="s">
        <v>325</v>
      </c>
      <c r="C436" s="462"/>
      <c r="D436" s="462"/>
      <c r="E436" s="462"/>
      <c r="F436" s="464" t="str">
        <f t="shared" si="14"/>
        <v/>
      </c>
      <c r="G436" s="464" t="str">
        <f t="shared" si="15"/>
        <v/>
      </c>
      <c r="H436" s="456"/>
      <c r="I436" s="475"/>
    </row>
    <row r="437" customHeight="1" spans="1:10">
      <c r="A437" s="453">
        <v>20606</v>
      </c>
      <c r="B437" s="469" t="s">
        <v>326</v>
      </c>
      <c r="C437" s="459">
        <f>SUM(C438:C441)</f>
        <v>0</v>
      </c>
      <c r="D437" s="459">
        <f>SUM(D438:D441)</f>
        <v>0</v>
      </c>
      <c r="E437" s="459">
        <f>SUM(E438:E441)</f>
        <v>0</v>
      </c>
      <c r="F437" s="456" t="str">
        <f t="shared" si="14"/>
        <v/>
      </c>
      <c r="G437" s="456" t="str">
        <f t="shared" si="15"/>
        <v/>
      </c>
      <c r="H437" s="456"/>
      <c r="I437" s="474">
        <f>SUM(I438:I441)</f>
        <v>0</v>
      </c>
      <c r="J437" s="473"/>
    </row>
    <row r="438" customHeight="1" spans="1:9">
      <c r="A438" s="460">
        <v>2060601</v>
      </c>
      <c r="B438" s="465" t="s">
        <v>327</v>
      </c>
      <c r="C438" s="462"/>
      <c r="D438" s="462"/>
      <c r="E438" s="462"/>
      <c r="F438" s="464" t="str">
        <f t="shared" si="14"/>
        <v/>
      </c>
      <c r="G438" s="464" t="str">
        <f t="shared" si="15"/>
        <v/>
      </c>
      <c r="H438" s="456"/>
      <c r="I438" s="475"/>
    </row>
    <row r="439" customHeight="1" spans="1:9">
      <c r="A439" s="460">
        <v>2060602</v>
      </c>
      <c r="B439" s="465" t="s">
        <v>328</v>
      </c>
      <c r="C439" s="462"/>
      <c r="D439" s="462"/>
      <c r="E439" s="462"/>
      <c r="F439" s="464" t="str">
        <f t="shared" si="14"/>
        <v/>
      </c>
      <c r="G439" s="464" t="str">
        <f t="shared" si="15"/>
        <v/>
      </c>
      <c r="H439" s="456"/>
      <c r="I439" s="475"/>
    </row>
    <row r="440" customHeight="1" spans="1:9">
      <c r="A440" s="460">
        <v>2060603</v>
      </c>
      <c r="B440" s="465" t="s">
        <v>329</v>
      </c>
      <c r="C440" s="462"/>
      <c r="D440" s="462"/>
      <c r="E440" s="462"/>
      <c r="F440" s="464" t="str">
        <f t="shared" si="14"/>
        <v/>
      </c>
      <c r="G440" s="464" t="str">
        <f t="shared" si="15"/>
        <v/>
      </c>
      <c r="H440" s="456"/>
      <c r="I440" s="475"/>
    </row>
    <row r="441" customHeight="1" spans="1:9">
      <c r="A441" s="460">
        <v>2060699</v>
      </c>
      <c r="B441" s="465" t="s">
        <v>330</v>
      </c>
      <c r="C441" s="462"/>
      <c r="D441" s="462"/>
      <c r="E441" s="462"/>
      <c r="F441" s="464" t="str">
        <f t="shared" si="14"/>
        <v/>
      </c>
      <c r="G441" s="464" t="str">
        <f t="shared" si="15"/>
        <v/>
      </c>
      <c r="H441" s="456"/>
      <c r="I441" s="475"/>
    </row>
    <row r="442" customHeight="1" spans="1:10">
      <c r="A442" s="453">
        <v>20607</v>
      </c>
      <c r="B442" s="458" t="s">
        <v>331</v>
      </c>
      <c r="C442" s="459">
        <f>SUM(C443:C448)</f>
        <v>0</v>
      </c>
      <c r="D442" s="459">
        <f>SUM(D443:D448)</f>
        <v>0</v>
      </c>
      <c r="E442" s="459">
        <f>SUM(E443:E448)</f>
        <v>0</v>
      </c>
      <c r="F442" s="456" t="str">
        <f t="shared" si="14"/>
        <v/>
      </c>
      <c r="G442" s="456" t="str">
        <f t="shared" si="15"/>
        <v/>
      </c>
      <c r="H442" s="456"/>
      <c r="I442" s="474">
        <f>SUM(I443:I448)</f>
        <v>0</v>
      </c>
      <c r="J442" s="473"/>
    </row>
    <row r="443" customHeight="1" spans="1:9">
      <c r="A443" s="460">
        <v>2060701</v>
      </c>
      <c r="B443" s="461" t="s">
        <v>305</v>
      </c>
      <c r="C443" s="462"/>
      <c r="D443" s="462"/>
      <c r="E443" s="462"/>
      <c r="F443" s="464" t="str">
        <f t="shared" si="14"/>
        <v/>
      </c>
      <c r="G443" s="464" t="str">
        <f t="shared" si="15"/>
        <v/>
      </c>
      <c r="H443" s="456"/>
      <c r="I443" s="475"/>
    </row>
    <row r="444" customHeight="1" spans="1:9">
      <c r="A444" s="460">
        <v>2060702</v>
      </c>
      <c r="B444" s="465" t="s">
        <v>332</v>
      </c>
      <c r="C444" s="462"/>
      <c r="D444" s="462"/>
      <c r="E444" s="462"/>
      <c r="F444" s="464" t="str">
        <f t="shared" si="14"/>
        <v/>
      </c>
      <c r="G444" s="464" t="str">
        <f t="shared" si="15"/>
        <v/>
      </c>
      <c r="H444" s="456"/>
      <c r="I444" s="475"/>
    </row>
    <row r="445" customHeight="1" spans="1:9">
      <c r="A445" s="460">
        <v>2060703</v>
      </c>
      <c r="B445" s="465" t="s">
        <v>333</v>
      </c>
      <c r="C445" s="462"/>
      <c r="D445" s="462"/>
      <c r="E445" s="462"/>
      <c r="F445" s="464" t="str">
        <f t="shared" si="14"/>
        <v/>
      </c>
      <c r="G445" s="464" t="str">
        <f t="shared" si="15"/>
        <v/>
      </c>
      <c r="H445" s="456"/>
      <c r="I445" s="475"/>
    </row>
    <row r="446" customHeight="1" spans="1:9">
      <c r="A446" s="460">
        <v>2060704</v>
      </c>
      <c r="B446" s="465" t="s">
        <v>334</v>
      </c>
      <c r="C446" s="462"/>
      <c r="D446" s="462"/>
      <c r="E446" s="462"/>
      <c r="F446" s="464" t="str">
        <f t="shared" si="14"/>
        <v/>
      </c>
      <c r="G446" s="464" t="str">
        <f t="shared" si="15"/>
        <v/>
      </c>
      <c r="H446" s="456"/>
      <c r="I446" s="475"/>
    </row>
    <row r="447" customHeight="1" spans="1:9">
      <c r="A447" s="460">
        <v>2060705</v>
      </c>
      <c r="B447" s="461" t="s">
        <v>335</v>
      </c>
      <c r="C447" s="462"/>
      <c r="D447" s="462"/>
      <c r="E447" s="462"/>
      <c r="F447" s="464" t="str">
        <f t="shared" si="14"/>
        <v/>
      </c>
      <c r="G447" s="464" t="str">
        <f t="shared" si="15"/>
        <v/>
      </c>
      <c r="H447" s="456"/>
      <c r="I447" s="475"/>
    </row>
    <row r="448" customHeight="1" spans="1:9">
      <c r="A448" s="460">
        <v>2060799</v>
      </c>
      <c r="B448" s="461" t="s">
        <v>336</v>
      </c>
      <c r="C448" s="462"/>
      <c r="D448" s="462"/>
      <c r="E448" s="462"/>
      <c r="F448" s="464" t="str">
        <f t="shared" si="14"/>
        <v/>
      </c>
      <c r="G448" s="464" t="str">
        <f t="shared" si="15"/>
        <v/>
      </c>
      <c r="H448" s="456"/>
      <c r="I448" s="475"/>
    </row>
    <row r="449" customHeight="1" spans="1:10">
      <c r="A449" s="453">
        <v>20608</v>
      </c>
      <c r="B449" s="458" t="s">
        <v>337</v>
      </c>
      <c r="C449" s="459">
        <f>SUM(C450:C452)</f>
        <v>0</v>
      </c>
      <c r="D449" s="459">
        <f>SUM(D450:D452)</f>
        <v>0</v>
      </c>
      <c r="E449" s="459">
        <f>SUM(E450:E452)</f>
        <v>0</v>
      </c>
      <c r="F449" s="456" t="str">
        <f t="shared" si="14"/>
        <v/>
      </c>
      <c r="G449" s="456" t="str">
        <f t="shared" si="15"/>
        <v/>
      </c>
      <c r="H449" s="456"/>
      <c r="I449" s="474">
        <f>SUM(I450:I452)</f>
        <v>0</v>
      </c>
      <c r="J449" s="473"/>
    </row>
    <row r="450" customHeight="1" spans="1:9">
      <c r="A450" s="460">
        <v>2060801</v>
      </c>
      <c r="B450" s="465" t="s">
        <v>338</v>
      </c>
      <c r="C450" s="462"/>
      <c r="D450" s="462"/>
      <c r="E450" s="462"/>
      <c r="F450" s="464" t="str">
        <f t="shared" si="14"/>
        <v/>
      </c>
      <c r="G450" s="464" t="str">
        <f t="shared" si="15"/>
        <v/>
      </c>
      <c r="H450" s="456"/>
      <c r="I450" s="475"/>
    </row>
    <row r="451" customHeight="1" spans="1:9">
      <c r="A451" s="460">
        <v>2060802</v>
      </c>
      <c r="B451" s="465" t="s">
        <v>339</v>
      </c>
      <c r="C451" s="462"/>
      <c r="D451" s="462"/>
      <c r="E451" s="462"/>
      <c r="F451" s="464" t="str">
        <f t="shared" si="14"/>
        <v/>
      </c>
      <c r="G451" s="464" t="str">
        <f t="shared" si="15"/>
        <v/>
      </c>
      <c r="H451" s="456"/>
      <c r="I451" s="475"/>
    </row>
    <row r="452" customHeight="1" spans="1:9">
      <c r="A452" s="460">
        <v>2060899</v>
      </c>
      <c r="B452" s="465" t="s">
        <v>340</v>
      </c>
      <c r="C452" s="462"/>
      <c r="D452" s="462"/>
      <c r="E452" s="462"/>
      <c r="F452" s="464" t="str">
        <f t="shared" si="14"/>
        <v/>
      </c>
      <c r="G452" s="464" t="str">
        <f t="shared" si="15"/>
        <v/>
      </c>
      <c r="H452" s="456"/>
      <c r="I452" s="475"/>
    </row>
    <row r="453" customHeight="1" spans="1:10">
      <c r="A453" s="453">
        <v>20609</v>
      </c>
      <c r="B453" s="454" t="s">
        <v>341</v>
      </c>
      <c r="C453" s="459">
        <f>SUM(C454:C456)</f>
        <v>0</v>
      </c>
      <c r="D453" s="459">
        <f>SUM(D454:D456)</f>
        <v>0</v>
      </c>
      <c r="E453" s="459">
        <f>SUM(E454:E456)</f>
        <v>0</v>
      </c>
      <c r="F453" s="456" t="str">
        <f t="shared" si="14"/>
        <v/>
      </c>
      <c r="G453" s="456" t="str">
        <f t="shared" si="15"/>
        <v/>
      </c>
      <c r="H453" s="456"/>
      <c r="I453" s="474">
        <f>SUM(I454:I456)</f>
        <v>0</v>
      </c>
      <c r="J453" s="473"/>
    </row>
    <row r="454" customHeight="1" spans="1:9">
      <c r="A454" s="460">
        <v>2060901</v>
      </c>
      <c r="B454" s="465" t="s">
        <v>342</v>
      </c>
      <c r="C454" s="462"/>
      <c r="D454" s="462"/>
      <c r="E454" s="462"/>
      <c r="F454" s="464" t="str">
        <f t="shared" si="14"/>
        <v/>
      </c>
      <c r="G454" s="464" t="str">
        <f t="shared" si="15"/>
        <v/>
      </c>
      <c r="H454" s="456"/>
      <c r="I454" s="475"/>
    </row>
    <row r="455" customHeight="1" spans="1:9">
      <c r="A455" s="460">
        <v>2060902</v>
      </c>
      <c r="B455" s="465" t="s">
        <v>343</v>
      </c>
      <c r="C455" s="462"/>
      <c r="D455" s="462"/>
      <c r="E455" s="462"/>
      <c r="F455" s="464" t="str">
        <f t="shared" si="14"/>
        <v/>
      </c>
      <c r="G455" s="464" t="str">
        <f t="shared" si="15"/>
        <v/>
      </c>
      <c r="H455" s="456"/>
      <c r="I455" s="475"/>
    </row>
    <row r="456" customHeight="1" spans="1:9">
      <c r="A456" s="460">
        <v>2060999</v>
      </c>
      <c r="B456" s="465" t="s">
        <v>344</v>
      </c>
      <c r="C456" s="462"/>
      <c r="D456" s="462"/>
      <c r="E456" s="462"/>
      <c r="F456" s="464" t="str">
        <f t="shared" si="14"/>
        <v/>
      </c>
      <c r="G456" s="464" t="str">
        <f t="shared" si="15"/>
        <v/>
      </c>
      <c r="H456" s="456"/>
      <c r="I456" s="475"/>
    </row>
    <row r="457" customHeight="1" spans="1:10">
      <c r="A457" s="453">
        <v>20699</v>
      </c>
      <c r="B457" s="458" t="s">
        <v>345</v>
      </c>
      <c r="C457" s="459">
        <f>SUM(C458:C461)</f>
        <v>0</v>
      </c>
      <c r="D457" s="459">
        <f>SUM(D458:D461)</f>
        <v>0</v>
      </c>
      <c r="E457" s="459">
        <f>SUM(E458:E461)</f>
        <v>0</v>
      </c>
      <c r="F457" s="456" t="str">
        <f t="shared" si="14"/>
        <v/>
      </c>
      <c r="G457" s="456" t="str">
        <f t="shared" si="15"/>
        <v/>
      </c>
      <c r="H457" s="456"/>
      <c r="I457" s="474">
        <f>SUM(I458:I461)</f>
        <v>0</v>
      </c>
      <c r="J457" s="473"/>
    </row>
    <row r="458" customHeight="1" spans="1:9">
      <c r="A458" s="460">
        <v>2069901</v>
      </c>
      <c r="B458" s="461" t="s">
        <v>346</v>
      </c>
      <c r="C458" s="462"/>
      <c r="D458" s="462"/>
      <c r="E458" s="462"/>
      <c r="F458" s="464" t="str">
        <f t="shared" si="14"/>
        <v/>
      </c>
      <c r="G458" s="464" t="str">
        <f t="shared" si="15"/>
        <v/>
      </c>
      <c r="H458" s="456"/>
      <c r="I458" s="475"/>
    </row>
    <row r="459" customHeight="1" spans="1:9">
      <c r="A459" s="460">
        <v>2069902</v>
      </c>
      <c r="B459" s="465" t="s">
        <v>347</v>
      </c>
      <c r="C459" s="462"/>
      <c r="D459" s="462"/>
      <c r="E459" s="462"/>
      <c r="F459" s="464" t="str">
        <f t="shared" si="14"/>
        <v/>
      </c>
      <c r="G459" s="464" t="str">
        <f t="shared" si="15"/>
        <v/>
      </c>
      <c r="H459" s="456"/>
      <c r="I459" s="475"/>
    </row>
    <row r="460" customHeight="1" spans="1:9">
      <c r="A460" s="460">
        <v>2069903</v>
      </c>
      <c r="B460" s="465" t="s">
        <v>348</v>
      </c>
      <c r="C460" s="462"/>
      <c r="D460" s="462"/>
      <c r="E460" s="462"/>
      <c r="F460" s="464" t="str">
        <f t="shared" si="14"/>
        <v/>
      </c>
      <c r="G460" s="464" t="str">
        <f t="shared" si="15"/>
        <v/>
      </c>
      <c r="H460" s="456"/>
      <c r="I460" s="475"/>
    </row>
    <row r="461" customHeight="1" spans="1:9">
      <c r="A461" s="460">
        <v>2069999</v>
      </c>
      <c r="B461" s="465" t="s">
        <v>349</v>
      </c>
      <c r="C461" s="462"/>
      <c r="D461" s="462"/>
      <c r="E461" s="462"/>
      <c r="F461" s="464" t="str">
        <f t="shared" si="14"/>
        <v/>
      </c>
      <c r="G461" s="464" t="str">
        <f t="shared" si="15"/>
        <v/>
      </c>
      <c r="H461" s="456"/>
      <c r="I461" s="475"/>
    </row>
    <row r="462" customHeight="1" spans="1:10">
      <c r="A462" s="453">
        <v>207</v>
      </c>
      <c r="B462" s="454" t="s">
        <v>350</v>
      </c>
      <c r="C462" s="455">
        <f>C463+C479+C487+C498+C507+C515</f>
        <v>3320.82</v>
      </c>
      <c r="D462" s="455">
        <f>D463+D479+D487+D498+D507+D515</f>
        <v>2790</v>
      </c>
      <c r="E462" s="455">
        <f>E463+E479+E487+E498+E507+E515</f>
        <v>993.83</v>
      </c>
      <c r="F462" s="456">
        <f t="shared" si="14"/>
        <v>0.299272468848056</v>
      </c>
      <c r="G462" s="456">
        <f t="shared" si="15"/>
        <v>0.35621146953405</v>
      </c>
      <c r="H462" s="457"/>
      <c r="I462" s="479">
        <f>I463+I479+I487+I498+I507+I515</f>
        <v>0</v>
      </c>
      <c r="J462" s="473"/>
    </row>
    <row r="463" customHeight="1" spans="1:10">
      <c r="A463" s="453">
        <v>20701</v>
      </c>
      <c r="B463" s="454" t="s">
        <v>351</v>
      </c>
      <c r="C463" s="459">
        <f>SUM(C464:C478)</f>
        <v>587.94</v>
      </c>
      <c r="D463" s="459">
        <f>SUM(D464:D478)</f>
        <v>381</v>
      </c>
      <c r="E463" s="459">
        <f>SUM(E464:E478)</f>
        <v>655.63</v>
      </c>
      <c r="F463" s="456">
        <f t="shared" si="14"/>
        <v>1.11513079565942</v>
      </c>
      <c r="G463" s="456">
        <f t="shared" si="15"/>
        <v>1.72081364829396</v>
      </c>
      <c r="H463" s="456"/>
      <c r="I463" s="474">
        <f>SUM(I464:I478)</f>
        <v>0</v>
      </c>
      <c r="J463" s="473"/>
    </row>
    <row r="464" customHeight="1" spans="1:9">
      <c r="A464" s="460">
        <v>2070101</v>
      </c>
      <c r="B464" s="467" t="s">
        <v>45</v>
      </c>
      <c r="C464" s="462">
        <v>85.47</v>
      </c>
      <c r="D464" s="462">
        <v>94</v>
      </c>
      <c r="E464" s="462">
        <v>93.48</v>
      </c>
      <c r="F464" s="464">
        <f t="shared" ref="F464:F527" si="16">IFERROR((E464/C464)*100%,"")</f>
        <v>1.09371709371709</v>
      </c>
      <c r="G464" s="464">
        <f t="shared" ref="G464:G527" si="17">IFERROR((E464/D464)*100%,"")</f>
        <v>0.994468085106383</v>
      </c>
      <c r="H464" s="456"/>
      <c r="I464" s="475"/>
    </row>
    <row r="465" customHeight="1" spans="1:9">
      <c r="A465" s="460">
        <v>2070102</v>
      </c>
      <c r="B465" s="467" t="s">
        <v>46</v>
      </c>
      <c r="C465" s="462"/>
      <c r="D465" s="462">
        <v>10</v>
      </c>
      <c r="E465" s="462"/>
      <c r="F465" s="464" t="str">
        <f t="shared" si="16"/>
        <v/>
      </c>
      <c r="G465" s="464">
        <f t="shared" si="17"/>
        <v>0</v>
      </c>
      <c r="H465" s="456"/>
      <c r="I465" s="475"/>
    </row>
    <row r="466" customHeight="1" spans="1:9">
      <c r="A466" s="460">
        <v>2070103</v>
      </c>
      <c r="B466" s="467" t="s">
        <v>47</v>
      </c>
      <c r="C466" s="462"/>
      <c r="D466" s="462"/>
      <c r="E466" s="462"/>
      <c r="F466" s="464" t="str">
        <f t="shared" si="16"/>
        <v/>
      </c>
      <c r="G466" s="464" t="str">
        <f t="shared" si="17"/>
        <v/>
      </c>
      <c r="H466" s="456"/>
      <c r="I466" s="475"/>
    </row>
    <row r="467" customHeight="1" spans="1:9">
      <c r="A467" s="460">
        <v>2070104</v>
      </c>
      <c r="B467" s="467" t="s">
        <v>352</v>
      </c>
      <c r="C467" s="462"/>
      <c r="D467" s="462">
        <v>16</v>
      </c>
      <c r="E467" s="462"/>
      <c r="F467" s="464" t="str">
        <f t="shared" si="16"/>
        <v/>
      </c>
      <c r="G467" s="464">
        <f t="shared" si="17"/>
        <v>0</v>
      </c>
      <c r="H467" s="456"/>
      <c r="I467" s="475"/>
    </row>
    <row r="468" customHeight="1" spans="1:9">
      <c r="A468" s="460">
        <v>2070105</v>
      </c>
      <c r="B468" s="467" t="s">
        <v>353</v>
      </c>
      <c r="C468" s="462"/>
      <c r="D468" s="462"/>
      <c r="E468" s="462"/>
      <c r="F468" s="464" t="str">
        <f t="shared" si="16"/>
        <v/>
      </c>
      <c r="G468" s="464" t="str">
        <f t="shared" si="17"/>
        <v/>
      </c>
      <c r="H468" s="456"/>
      <c r="I468" s="475"/>
    </row>
    <row r="469" customHeight="1" spans="1:9">
      <c r="A469" s="460">
        <v>2070106</v>
      </c>
      <c r="B469" s="467" t="s">
        <v>354</v>
      </c>
      <c r="C469" s="462"/>
      <c r="D469" s="462"/>
      <c r="E469" s="462"/>
      <c r="F469" s="464" t="str">
        <f t="shared" si="16"/>
        <v/>
      </c>
      <c r="G469" s="464" t="str">
        <f t="shared" si="17"/>
        <v/>
      </c>
      <c r="H469" s="456"/>
      <c r="I469" s="475"/>
    </row>
    <row r="470" customHeight="1" spans="1:9">
      <c r="A470" s="460">
        <v>2070107</v>
      </c>
      <c r="B470" s="467" t="s">
        <v>355</v>
      </c>
      <c r="C470" s="462"/>
      <c r="D470" s="462"/>
      <c r="E470" s="462"/>
      <c r="F470" s="464" t="str">
        <f t="shared" si="16"/>
        <v/>
      </c>
      <c r="G470" s="464" t="str">
        <f t="shared" si="17"/>
        <v/>
      </c>
      <c r="H470" s="456"/>
      <c r="I470" s="475"/>
    </row>
    <row r="471" customHeight="1" spans="1:9">
      <c r="A471" s="460">
        <v>2070108</v>
      </c>
      <c r="B471" s="467" t="s">
        <v>356</v>
      </c>
      <c r="C471" s="462"/>
      <c r="D471" s="462">
        <v>34</v>
      </c>
      <c r="E471" s="462">
        <v>11</v>
      </c>
      <c r="F471" s="464" t="str">
        <f t="shared" si="16"/>
        <v/>
      </c>
      <c r="G471" s="464">
        <f t="shared" si="17"/>
        <v>0.323529411764706</v>
      </c>
      <c r="H471" s="456"/>
      <c r="I471" s="475"/>
    </row>
    <row r="472" customHeight="1" spans="1:9">
      <c r="A472" s="460">
        <v>2070109</v>
      </c>
      <c r="B472" s="467" t="s">
        <v>357</v>
      </c>
      <c r="C472" s="462">
        <v>459.47</v>
      </c>
      <c r="D472" s="462">
        <v>215</v>
      </c>
      <c r="E472" s="462">
        <v>532.2</v>
      </c>
      <c r="F472" s="464">
        <f t="shared" si="16"/>
        <v>1.15829107449888</v>
      </c>
      <c r="G472" s="464">
        <f t="shared" si="17"/>
        <v>2.4753488372093</v>
      </c>
      <c r="H472" s="456"/>
      <c r="I472" s="475"/>
    </row>
    <row r="473" customHeight="1" spans="1:9">
      <c r="A473" s="460">
        <v>2070110</v>
      </c>
      <c r="B473" s="467" t="s">
        <v>358</v>
      </c>
      <c r="C473" s="462"/>
      <c r="D473" s="462"/>
      <c r="E473" s="462"/>
      <c r="F473" s="464" t="str">
        <f t="shared" si="16"/>
        <v/>
      </c>
      <c r="G473" s="464" t="str">
        <f t="shared" si="17"/>
        <v/>
      </c>
      <c r="H473" s="456"/>
      <c r="I473" s="475"/>
    </row>
    <row r="474" customHeight="1" spans="1:9">
      <c r="A474" s="460">
        <v>2070111</v>
      </c>
      <c r="B474" s="467" t="s">
        <v>359</v>
      </c>
      <c r="C474" s="462"/>
      <c r="D474" s="462"/>
      <c r="E474" s="462"/>
      <c r="F474" s="464" t="str">
        <f t="shared" si="16"/>
        <v/>
      </c>
      <c r="G474" s="464" t="str">
        <f t="shared" si="17"/>
        <v/>
      </c>
      <c r="H474" s="456"/>
      <c r="I474" s="475"/>
    </row>
    <row r="475" customHeight="1" spans="1:9">
      <c r="A475" s="460">
        <v>2070112</v>
      </c>
      <c r="B475" s="467" t="s">
        <v>360</v>
      </c>
      <c r="C475" s="462"/>
      <c r="D475" s="462"/>
      <c r="E475" s="462"/>
      <c r="F475" s="464" t="str">
        <f t="shared" si="16"/>
        <v/>
      </c>
      <c r="G475" s="464" t="str">
        <f t="shared" si="17"/>
        <v/>
      </c>
      <c r="H475" s="456"/>
      <c r="I475" s="475"/>
    </row>
    <row r="476" customHeight="1" spans="1:9">
      <c r="A476" s="460">
        <v>2070113</v>
      </c>
      <c r="B476" s="467" t="s">
        <v>361</v>
      </c>
      <c r="C476" s="462">
        <v>7</v>
      </c>
      <c r="D476" s="462"/>
      <c r="E476" s="462"/>
      <c r="F476" s="464">
        <f t="shared" si="16"/>
        <v>0</v>
      </c>
      <c r="G476" s="464" t="str">
        <f t="shared" si="17"/>
        <v/>
      </c>
      <c r="H476" s="456"/>
      <c r="I476" s="475"/>
    </row>
    <row r="477" customHeight="1" spans="1:9">
      <c r="A477" s="460">
        <v>2070114</v>
      </c>
      <c r="B477" s="467" t="s">
        <v>362</v>
      </c>
      <c r="C477" s="462"/>
      <c r="D477" s="462">
        <v>3</v>
      </c>
      <c r="E477" s="462"/>
      <c r="F477" s="464" t="str">
        <f t="shared" si="16"/>
        <v/>
      </c>
      <c r="G477" s="464">
        <f t="shared" si="17"/>
        <v>0</v>
      </c>
      <c r="H477" s="456"/>
      <c r="I477" s="475"/>
    </row>
    <row r="478" customHeight="1" spans="1:9">
      <c r="A478" s="460">
        <v>2070199</v>
      </c>
      <c r="B478" s="467" t="s">
        <v>363</v>
      </c>
      <c r="C478" s="462">
        <v>36</v>
      </c>
      <c r="D478" s="462">
        <v>9</v>
      </c>
      <c r="E478" s="462">
        <v>18.95</v>
      </c>
      <c r="F478" s="464">
        <f t="shared" si="16"/>
        <v>0.526388888888889</v>
      </c>
      <c r="G478" s="464">
        <f t="shared" si="17"/>
        <v>2.10555555555556</v>
      </c>
      <c r="H478" s="456"/>
      <c r="I478" s="475"/>
    </row>
    <row r="479" customHeight="1" spans="1:10">
      <c r="A479" s="453">
        <v>20702</v>
      </c>
      <c r="B479" s="454" t="s">
        <v>364</v>
      </c>
      <c r="C479" s="459">
        <f>SUM(C480:C486)</f>
        <v>259.13</v>
      </c>
      <c r="D479" s="459">
        <f>SUM(D480:D486)</f>
        <v>93</v>
      </c>
      <c r="E479" s="459">
        <f>SUM(E480:E486)</f>
        <v>34.02</v>
      </c>
      <c r="F479" s="456">
        <f t="shared" si="16"/>
        <v>0.131285455176938</v>
      </c>
      <c r="G479" s="456">
        <f t="shared" si="17"/>
        <v>0.365806451612903</v>
      </c>
      <c r="H479" s="456"/>
      <c r="I479" s="474">
        <f>SUM(I480:I486)</f>
        <v>0</v>
      </c>
      <c r="J479" s="473"/>
    </row>
    <row r="480" customHeight="1" spans="1:9">
      <c r="A480" s="460">
        <v>2070201</v>
      </c>
      <c r="B480" s="467" t="s">
        <v>45</v>
      </c>
      <c r="C480" s="462"/>
      <c r="D480" s="462"/>
      <c r="E480" s="462"/>
      <c r="F480" s="464" t="str">
        <f t="shared" si="16"/>
        <v/>
      </c>
      <c r="G480" s="464" t="str">
        <f t="shared" si="17"/>
        <v/>
      </c>
      <c r="H480" s="456"/>
      <c r="I480" s="475"/>
    </row>
    <row r="481" customHeight="1" spans="1:9">
      <c r="A481" s="460">
        <v>2070202</v>
      </c>
      <c r="B481" s="467" t="s">
        <v>46</v>
      </c>
      <c r="C481" s="462"/>
      <c r="D481" s="462"/>
      <c r="E481" s="462"/>
      <c r="F481" s="464" t="str">
        <f t="shared" si="16"/>
        <v/>
      </c>
      <c r="G481" s="464" t="str">
        <f t="shared" si="17"/>
        <v/>
      </c>
      <c r="H481" s="456"/>
      <c r="I481" s="475"/>
    </row>
    <row r="482" customHeight="1" spans="1:9">
      <c r="A482" s="460">
        <v>2070203</v>
      </c>
      <c r="B482" s="467" t="s">
        <v>47</v>
      </c>
      <c r="C482" s="462"/>
      <c r="D482" s="462"/>
      <c r="E482" s="462"/>
      <c r="F482" s="464" t="str">
        <f t="shared" si="16"/>
        <v/>
      </c>
      <c r="G482" s="464" t="str">
        <f t="shared" si="17"/>
        <v/>
      </c>
      <c r="H482" s="456"/>
      <c r="I482" s="475"/>
    </row>
    <row r="483" customHeight="1" spans="1:9">
      <c r="A483" s="460">
        <v>2070204</v>
      </c>
      <c r="B483" s="467" t="s">
        <v>365</v>
      </c>
      <c r="C483" s="462">
        <v>259.13</v>
      </c>
      <c r="D483" s="462">
        <v>93</v>
      </c>
      <c r="E483" s="462">
        <v>34.02</v>
      </c>
      <c r="F483" s="464">
        <f t="shared" si="16"/>
        <v>0.131285455176938</v>
      </c>
      <c r="G483" s="464">
        <f t="shared" si="17"/>
        <v>0.365806451612903</v>
      </c>
      <c r="H483" s="456"/>
      <c r="I483" s="475"/>
    </row>
    <row r="484" customHeight="1" spans="1:9">
      <c r="A484" s="460">
        <v>2070205</v>
      </c>
      <c r="B484" s="467" t="s">
        <v>366</v>
      </c>
      <c r="C484" s="462"/>
      <c r="D484" s="462"/>
      <c r="E484" s="462"/>
      <c r="F484" s="464" t="str">
        <f t="shared" si="16"/>
        <v/>
      </c>
      <c r="G484" s="464" t="str">
        <f t="shared" si="17"/>
        <v/>
      </c>
      <c r="H484" s="456"/>
      <c r="I484" s="475"/>
    </row>
    <row r="485" customHeight="1" spans="1:9">
      <c r="A485" s="460">
        <v>2070206</v>
      </c>
      <c r="B485" s="467" t="s">
        <v>367</v>
      </c>
      <c r="C485" s="462"/>
      <c r="D485" s="462"/>
      <c r="E485" s="462"/>
      <c r="F485" s="464" t="str">
        <f t="shared" si="16"/>
        <v/>
      </c>
      <c r="G485" s="464" t="str">
        <f t="shared" si="17"/>
        <v/>
      </c>
      <c r="H485" s="456"/>
      <c r="I485" s="475"/>
    </row>
    <row r="486" customHeight="1" spans="1:9">
      <c r="A486" s="460">
        <v>2070299</v>
      </c>
      <c r="B486" s="467" t="s">
        <v>368</v>
      </c>
      <c r="C486" s="462"/>
      <c r="D486" s="462"/>
      <c r="E486" s="462"/>
      <c r="F486" s="464" t="str">
        <f t="shared" si="16"/>
        <v/>
      </c>
      <c r="G486" s="464" t="str">
        <f t="shared" si="17"/>
        <v/>
      </c>
      <c r="H486" s="456"/>
      <c r="I486" s="475"/>
    </row>
    <row r="487" customHeight="1" spans="1:10">
      <c r="A487" s="453">
        <v>20703</v>
      </c>
      <c r="B487" s="454" t="s">
        <v>369</v>
      </c>
      <c r="C487" s="459">
        <f>SUM(C488:C497)</f>
        <v>0</v>
      </c>
      <c r="D487" s="459">
        <f>SUM(D488:D497)</f>
        <v>1</v>
      </c>
      <c r="E487" s="459">
        <f>SUM(E488:E497)</f>
        <v>0</v>
      </c>
      <c r="F487" s="456" t="str">
        <f t="shared" si="16"/>
        <v/>
      </c>
      <c r="G487" s="456">
        <f t="shared" si="17"/>
        <v>0</v>
      </c>
      <c r="H487" s="456"/>
      <c r="I487" s="474">
        <f>SUM(I488:I497)</f>
        <v>0</v>
      </c>
      <c r="J487" s="473"/>
    </row>
    <row r="488" customHeight="1" spans="1:9">
      <c r="A488" s="460">
        <v>2070301</v>
      </c>
      <c r="B488" s="467" t="s">
        <v>45</v>
      </c>
      <c r="C488" s="462"/>
      <c r="D488" s="462"/>
      <c r="E488" s="462"/>
      <c r="F488" s="464" t="str">
        <f t="shared" si="16"/>
        <v/>
      </c>
      <c r="G488" s="464" t="str">
        <f t="shared" si="17"/>
        <v/>
      </c>
      <c r="H488" s="456"/>
      <c r="I488" s="475"/>
    </row>
    <row r="489" customHeight="1" spans="1:9">
      <c r="A489" s="460">
        <v>2070302</v>
      </c>
      <c r="B489" s="467" t="s">
        <v>46</v>
      </c>
      <c r="C489" s="462"/>
      <c r="D489" s="462"/>
      <c r="E489" s="462"/>
      <c r="F489" s="464" t="str">
        <f t="shared" si="16"/>
        <v/>
      </c>
      <c r="G489" s="464" t="str">
        <f t="shared" si="17"/>
        <v/>
      </c>
      <c r="H489" s="456"/>
      <c r="I489" s="475"/>
    </row>
    <row r="490" customHeight="1" spans="1:9">
      <c r="A490" s="460">
        <v>2070303</v>
      </c>
      <c r="B490" s="467" t="s">
        <v>47</v>
      </c>
      <c r="C490" s="462"/>
      <c r="D490" s="462"/>
      <c r="E490" s="462"/>
      <c r="F490" s="464" t="str">
        <f t="shared" si="16"/>
        <v/>
      </c>
      <c r="G490" s="464" t="str">
        <f t="shared" si="17"/>
        <v/>
      </c>
      <c r="H490" s="456"/>
      <c r="I490" s="475"/>
    </row>
    <row r="491" customHeight="1" spans="1:9">
      <c r="A491" s="460">
        <v>2070304</v>
      </c>
      <c r="B491" s="467" t="s">
        <v>370</v>
      </c>
      <c r="C491" s="462"/>
      <c r="D491" s="462">
        <v>1</v>
      </c>
      <c r="E491" s="462"/>
      <c r="F491" s="464" t="str">
        <f t="shared" si="16"/>
        <v/>
      </c>
      <c r="G491" s="464">
        <f t="shared" si="17"/>
        <v>0</v>
      </c>
      <c r="H491" s="456"/>
      <c r="I491" s="475"/>
    </row>
    <row r="492" customHeight="1" spans="1:9">
      <c r="A492" s="460">
        <v>2070305</v>
      </c>
      <c r="B492" s="467" t="s">
        <v>371</v>
      </c>
      <c r="C492" s="462"/>
      <c r="D492" s="462"/>
      <c r="E492" s="462"/>
      <c r="F492" s="464" t="str">
        <f t="shared" si="16"/>
        <v/>
      </c>
      <c r="G492" s="464" t="str">
        <f t="shared" si="17"/>
        <v/>
      </c>
      <c r="H492" s="456"/>
      <c r="I492" s="475"/>
    </row>
    <row r="493" customHeight="1" spans="1:9">
      <c r="A493" s="460">
        <v>2070306</v>
      </c>
      <c r="B493" s="467" t="s">
        <v>372</v>
      </c>
      <c r="C493" s="462"/>
      <c r="D493" s="462"/>
      <c r="E493" s="462"/>
      <c r="F493" s="464" t="str">
        <f t="shared" si="16"/>
        <v/>
      </c>
      <c r="G493" s="464" t="str">
        <f t="shared" si="17"/>
        <v/>
      </c>
      <c r="H493" s="456"/>
      <c r="I493" s="475"/>
    </row>
    <row r="494" customHeight="1" spans="1:9">
      <c r="A494" s="460">
        <v>2070307</v>
      </c>
      <c r="B494" s="467" t="s">
        <v>373</v>
      </c>
      <c r="C494" s="462"/>
      <c r="D494" s="462"/>
      <c r="E494" s="462"/>
      <c r="F494" s="464" t="str">
        <f t="shared" si="16"/>
        <v/>
      </c>
      <c r="G494" s="464" t="str">
        <f t="shared" si="17"/>
        <v/>
      </c>
      <c r="H494" s="456"/>
      <c r="I494" s="475"/>
    </row>
    <row r="495" customHeight="1" spans="1:9">
      <c r="A495" s="460">
        <v>2070308</v>
      </c>
      <c r="B495" s="467" t="s">
        <v>374</v>
      </c>
      <c r="C495" s="462"/>
      <c r="D495" s="462"/>
      <c r="E495" s="462"/>
      <c r="F495" s="464" t="str">
        <f t="shared" si="16"/>
        <v/>
      </c>
      <c r="G495" s="464" t="str">
        <f t="shared" si="17"/>
        <v/>
      </c>
      <c r="H495" s="456"/>
      <c r="I495" s="475"/>
    </row>
    <row r="496" customHeight="1" spans="1:9">
      <c r="A496" s="460">
        <v>2070309</v>
      </c>
      <c r="B496" s="467" t="s">
        <v>375</v>
      </c>
      <c r="C496" s="462"/>
      <c r="D496" s="462"/>
      <c r="E496" s="462"/>
      <c r="F496" s="464" t="str">
        <f t="shared" si="16"/>
        <v/>
      </c>
      <c r="G496" s="464" t="str">
        <f t="shared" si="17"/>
        <v/>
      </c>
      <c r="H496" s="456"/>
      <c r="I496" s="475"/>
    </row>
    <row r="497" customHeight="1" spans="1:9">
      <c r="A497" s="460">
        <v>2070399</v>
      </c>
      <c r="B497" s="467" t="s">
        <v>376</v>
      </c>
      <c r="C497" s="462"/>
      <c r="D497" s="462"/>
      <c r="E497" s="462"/>
      <c r="F497" s="464" t="str">
        <f t="shared" si="16"/>
        <v/>
      </c>
      <c r="G497" s="464" t="str">
        <f t="shared" si="17"/>
        <v/>
      </c>
      <c r="H497" s="456"/>
      <c r="I497" s="475"/>
    </row>
    <row r="498" customHeight="1" spans="1:10">
      <c r="A498" s="453">
        <v>20706</v>
      </c>
      <c r="B498" s="454" t="s">
        <v>377</v>
      </c>
      <c r="C498" s="459">
        <f>SUM(C499:C506)</f>
        <v>0</v>
      </c>
      <c r="D498" s="459">
        <f>SUM(D499:D506)</f>
        <v>0</v>
      </c>
      <c r="E498" s="459">
        <f>SUM(E499:E506)</f>
        <v>0</v>
      </c>
      <c r="F498" s="456" t="str">
        <f t="shared" si="16"/>
        <v/>
      </c>
      <c r="G498" s="456" t="str">
        <f t="shared" si="17"/>
        <v/>
      </c>
      <c r="H498" s="456"/>
      <c r="I498" s="474">
        <f>SUM(I499:I506)</f>
        <v>0</v>
      </c>
      <c r="J498" s="473"/>
    </row>
    <row r="499" customHeight="1" spans="1:9">
      <c r="A499" s="460">
        <v>2070601</v>
      </c>
      <c r="B499" s="467" t="s">
        <v>45</v>
      </c>
      <c r="C499" s="462"/>
      <c r="D499" s="462"/>
      <c r="E499" s="462"/>
      <c r="F499" s="464" t="str">
        <f t="shared" si="16"/>
        <v/>
      </c>
      <c r="G499" s="464" t="str">
        <f t="shared" si="17"/>
        <v/>
      </c>
      <c r="H499" s="456"/>
      <c r="I499" s="475"/>
    </row>
    <row r="500" customHeight="1" spans="1:9">
      <c r="A500" s="460">
        <v>2070602</v>
      </c>
      <c r="B500" s="467" t="s">
        <v>46</v>
      </c>
      <c r="C500" s="462"/>
      <c r="D500" s="462"/>
      <c r="E500" s="462"/>
      <c r="F500" s="464" t="str">
        <f t="shared" si="16"/>
        <v/>
      </c>
      <c r="G500" s="464" t="str">
        <f t="shared" si="17"/>
        <v/>
      </c>
      <c r="H500" s="456"/>
      <c r="I500" s="475"/>
    </row>
    <row r="501" customHeight="1" spans="1:9">
      <c r="A501" s="460">
        <v>2070603</v>
      </c>
      <c r="B501" s="467" t="s">
        <v>47</v>
      </c>
      <c r="C501" s="462"/>
      <c r="D501" s="462"/>
      <c r="E501" s="462"/>
      <c r="F501" s="464" t="str">
        <f t="shared" si="16"/>
        <v/>
      </c>
      <c r="G501" s="464" t="str">
        <f t="shared" si="17"/>
        <v/>
      </c>
      <c r="H501" s="456"/>
      <c r="I501" s="475"/>
    </row>
    <row r="502" customHeight="1" spans="1:9">
      <c r="A502" s="460">
        <v>2070604</v>
      </c>
      <c r="B502" s="467" t="s">
        <v>378</v>
      </c>
      <c r="C502" s="462"/>
      <c r="D502" s="462"/>
      <c r="E502" s="462"/>
      <c r="F502" s="464" t="str">
        <f t="shared" si="16"/>
        <v/>
      </c>
      <c r="G502" s="464" t="str">
        <f t="shared" si="17"/>
        <v/>
      </c>
      <c r="H502" s="456"/>
      <c r="I502" s="475"/>
    </row>
    <row r="503" customHeight="1" spans="1:9">
      <c r="A503" s="460">
        <v>2070605</v>
      </c>
      <c r="B503" s="467" t="s">
        <v>379</v>
      </c>
      <c r="C503" s="462"/>
      <c r="D503" s="462"/>
      <c r="E503" s="462"/>
      <c r="F503" s="464" t="str">
        <f t="shared" si="16"/>
        <v/>
      </c>
      <c r="G503" s="464" t="str">
        <f t="shared" si="17"/>
        <v/>
      </c>
      <c r="H503" s="456"/>
      <c r="I503" s="475"/>
    </row>
    <row r="504" customHeight="1" spans="1:9">
      <c r="A504" s="460">
        <v>2070606</v>
      </c>
      <c r="B504" s="467" t="s">
        <v>380</v>
      </c>
      <c r="C504" s="462"/>
      <c r="D504" s="462"/>
      <c r="E504" s="462"/>
      <c r="F504" s="464" t="str">
        <f t="shared" si="16"/>
        <v/>
      </c>
      <c r="G504" s="464" t="str">
        <f t="shared" si="17"/>
        <v/>
      </c>
      <c r="H504" s="456"/>
      <c r="I504" s="475"/>
    </row>
    <row r="505" customHeight="1" spans="1:9">
      <c r="A505" s="460">
        <v>2070607</v>
      </c>
      <c r="B505" s="467" t="s">
        <v>381</v>
      </c>
      <c r="C505" s="462"/>
      <c r="D505" s="462"/>
      <c r="E505" s="462"/>
      <c r="F505" s="464" t="str">
        <f t="shared" si="16"/>
        <v/>
      </c>
      <c r="G505" s="464" t="str">
        <f t="shared" si="17"/>
        <v/>
      </c>
      <c r="H505" s="456"/>
      <c r="I505" s="475"/>
    </row>
    <row r="506" customHeight="1" spans="1:9">
      <c r="A506" s="460">
        <v>2070699</v>
      </c>
      <c r="B506" s="467" t="s">
        <v>382</v>
      </c>
      <c r="C506" s="462"/>
      <c r="D506" s="462"/>
      <c r="E506" s="462"/>
      <c r="F506" s="464" t="str">
        <f t="shared" si="16"/>
        <v/>
      </c>
      <c r="G506" s="464" t="str">
        <f t="shared" si="17"/>
        <v/>
      </c>
      <c r="H506" s="456"/>
      <c r="I506" s="475"/>
    </row>
    <row r="507" customHeight="1" spans="1:10">
      <c r="A507" s="453">
        <v>20708</v>
      </c>
      <c r="B507" s="454" t="s">
        <v>383</v>
      </c>
      <c r="C507" s="459">
        <f>SUM(C508:C514)</f>
        <v>2463.75</v>
      </c>
      <c r="D507" s="459">
        <f>SUM(D508:D514)</f>
        <v>2292</v>
      </c>
      <c r="E507" s="459">
        <f>SUM(E508:E514)</f>
        <v>304.18</v>
      </c>
      <c r="F507" s="456">
        <f t="shared" si="16"/>
        <v>0.123462201927955</v>
      </c>
      <c r="G507" s="456">
        <f t="shared" si="17"/>
        <v>0.132713787085515</v>
      </c>
      <c r="H507" s="456"/>
      <c r="I507" s="474">
        <f>SUM(I508:I514)</f>
        <v>0</v>
      </c>
      <c r="J507" s="473"/>
    </row>
    <row r="508" customHeight="1" spans="1:9">
      <c r="A508" s="460">
        <v>2070801</v>
      </c>
      <c r="B508" s="467" t="s">
        <v>45</v>
      </c>
      <c r="C508" s="462"/>
      <c r="D508" s="462"/>
      <c r="E508" s="462"/>
      <c r="F508" s="464" t="str">
        <f t="shared" si="16"/>
        <v/>
      </c>
      <c r="G508" s="464" t="str">
        <f t="shared" si="17"/>
        <v/>
      </c>
      <c r="H508" s="456"/>
      <c r="I508" s="475"/>
    </row>
    <row r="509" customHeight="1" spans="1:9">
      <c r="A509" s="460">
        <v>2070802</v>
      </c>
      <c r="B509" s="467" t="s">
        <v>46</v>
      </c>
      <c r="C509" s="462"/>
      <c r="D509" s="462"/>
      <c r="E509" s="462"/>
      <c r="F509" s="464" t="str">
        <f t="shared" si="16"/>
        <v/>
      </c>
      <c r="G509" s="464" t="str">
        <f t="shared" si="17"/>
        <v/>
      </c>
      <c r="H509" s="456"/>
      <c r="I509" s="475"/>
    </row>
    <row r="510" customHeight="1" spans="1:9">
      <c r="A510" s="460">
        <v>2070803</v>
      </c>
      <c r="B510" s="467" t="s">
        <v>47</v>
      </c>
      <c r="C510" s="462"/>
      <c r="D510" s="462"/>
      <c r="E510" s="462"/>
      <c r="F510" s="464" t="str">
        <f t="shared" si="16"/>
        <v/>
      </c>
      <c r="G510" s="464" t="str">
        <f t="shared" si="17"/>
        <v/>
      </c>
      <c r="H510" s="456"/>
      <c r="I510" s="475"/>
    </row>
    <row r="511" customHeight="1" spans="1:9">
      <c r="A511" s="460">
        <v>2070806</v>
      </c>
      <c r="B511" s="467" t="s">
        <v>384</v>
      </c>
      <c r="C511" s="462"/>
      <c r="D511" s="462"/>
      <c r="E511" s="462"/>
      <c r="F511" s="464" t="str">
        <f t="shared" si="16"/>
        <v/>
      </c>
      <c r="G511" s="464" t="str">
        <f t="shared" si="17"/>
        <v/>
      </c>
      <c r="H511" s="456"/>
      <c r="I511" s="475"/>
    </row>
    <row r="512" customHeight="1" spans="1:9">
      <c r="A512" s="460">
        <v>2070807</v>
      </c>
      <c r="B512" s="467" t="s">
        <v>385</v>
      </c>
      <c r="C512" s="462">
        <v>2000</v>
      </c>
      <c r="D512" s="462">
        <v>2007</v>
      </c>
      <c r="E512" s="462"/>
      <c r="F512" s="464">
        <f t="shared" si="16"/>
        <v>0</v>
      </c>
      <c r="G512" s="464">
        <f t="shared" si="17"/>
        <v>0</v>
      </c>
      <c r="H512" s="456"/>
      <c r="I512" s="475"/>
    </row>
    <row r="513" customHeight="1" spans="1:9">
      <c r="A513" s="460">
        <v>2070808</v>
      </c>
      <c r="B513" s="467" t="s">
        <v>386</v>
      </c>
      <c r="C513" s="462">
        <v>463.75</v>
      </c>
      <c r="D513" s="462">
        <v>285</v>
      </c>
      <c r="E513" s="462">
        <v>304.18</v>
      </c>
      <c r="F513" s="464">
        <f t="shared" si="16"/>
        <v>0.655913746630728</v>
      </c>
      <c r="G513" s="464">
        <f t="shared" si="17"/>
        <v>1.06729824561404</v>
      </c>
      <c r="H513" s="456"/>
      <c r="I513" s="475"/>
    </row>
    <row r="514" customHeight="1" spans="1:9">
      <c r="A514" s="460">
        <v>2070899</v>
      </c>
      <c r="B514" s="467" t="s">
        <v>387</v>
      </c>
      <c r="C514" s="462"/>
      <c r="D514" s="462"/>
      <c r="E514" s="462"/>
      <c r="F514" s="464" t="str">
        <f t="shared" si="16"/>
        <v/>
      </c>
      <c r="G514" s="464" t="str">
        <f t="shared" si="17"/>
        <v/>
      </c>
      <c r="H514" s="456"/>
      <c r="I514" s="475"/>
    </row>
    <row r="515" customHeight="1" spans="1:10">
      <c r="A515" s="453">
        <v>20799</v>
      </c>
      <c r="B515" s="454" t="s">
        <v>388</v>
      </c>
      <c r="C515" s="459">
        <f>SUM(C516:C518)</f>
        <v>10</v>
      </c>
      <c r="D515" s="459">
        <f>SUM(D516:D518)</f>
        <v>23</v>
      </c>
      <c r="E515" s="459">
        <f>SUM(E516:E518)</f>
        <v>0</v>
      </c>
      <c r="F515" s="456">
        <f t="shared" si="16"/>
        <v>0</v>
      </c>
      <c r="G515" s="456">
        <f t="shared" si="17"/>
        <v>0</v>
      </c>
      <c r="H515" s="456"/>
      <c r="I515" s="474">
        <f>SUM(I516:I518)</f>
        <v>0</v>
      </c>
      <c r="J515" s="473"/>
    </row>
    <row r="516" customHeight="1" spans="1:9">
      <c r="A516" s="460">
        <v>2079902</v>
      </c>
      <c r="B516" s="467" t="s">
        <v>389</v>
      </c>
      <c r="C516" s="462"/>
      <c r="D516" s="462"/>
      <c r="E516" s="462"/>
      <c r="F516" s="464" t="str">
        <f t="shared" si="16"/>
        <v/>
      </c>
      <c r="G516" s="464" t="str">
        <f t="shared" si="17"/>
        <v/>
      </c>
      <c r="H516" s="456"/>
      <c r="I516" s="475"/>
    </row>
    <row r="517" customHeight="1" spans="1:9">
      <c r="A517" s="460">
        <v>2079903</v>
      </c>
      <c r="B517" s="467" t="s">
        <v>390</v>
      </c>
      <c r="C517" s="462"/>
      <c r="D517" s="462"/>
      <c r="E517" s="462"/>
      <c r="F517" s="464" t="str">
        <f t="shared" si="16"/>
        <v/>
      </c>
      <c r="G517" s="464" t="str">
        <f t="shared" si="17"/>
        <v/>
      </c>
      <c r="H517" s="456"/>
      <c r="I517" s="475"/>
    </row>
    <row r="518" customHeight="1" spans="1:9">
      <c r="A518" s="460">
        <v>2079999</v>
      </c>
      <c r="B518" s="467" t="s">
        <v>391</v>
      </c>
      <c r="C518" s="462">
        <v>10</v>
      </c>
      <c r="D518" s="462">
        <v>23</v>
      </c>
      <c r="E518" s="462"/>
      <c r="F518" s="464">
        <f t="shared" si="16"/>
        <v>0</v>
      </c>
      <c r="G518" s="464">
        <f t="shared" si="17"/>
        <v>0</v>
      </c>
      <c r="H518" s="456"/>
      <c r="I518" s="475"/>
    </row>
    <row r="519" customHeight="1" spans="1:10">
      <c r="A519" s="453">
        <v>208</v>
      </c>
      <c r="B519" s="454" t="s">
        <v>392</v>
      </c>
      <c r="C519" s="455">
        <f>C520+C539+C547+C549+C558+C562+C572+C581+C588+C596+C605+C611+C614+C617+C620+C623+C626+C630+C634+C642+C645</f>
        <v>38208.62</v>
      </c>
      <c r="D519" s="455">
        <f>D520+D539+D547+D549+D558+D562+D572+D581+D588+D596+D605+D611+D614+D617+D620+D623+D626+D630+D634+D642+D645</f>
        <v>80859</v>
      </c>
      <c r="E519" s="455">
        <f>E520+E539+E547+E549+E558+E562+E572+E581+E588+E596+E605+E611+E614+E617+E620+E623+E626+E630+E634+E642+E645</f>
        <v>72022.96</v>
      </c>
      <c r="F519" s="456">
        <f t="shared" si="16"/>
        <v>1.8849924441134</v>
      </c>
      <c r="G519" s="456">
        <f t="shared" si="17"/>
        <v>0.890722863255791</v>
      </c>
      <c r="H519" s="457"/>
      <c r="I519" s="479">
        <f>I520+I539+I547+I549+I558+I562+I572+I581+I588+I596+I605+I611+I614+I617+I620+I623+I626+I630+I634+I642+I645</f>
        <v>0</v>
      </c>
      <c r="J519" s="473"/>
    </row>
    <row r="520" customHeight="1" spans="1:10">
      <c r="A520" s="453">
        <v>20801</v>
      </c>
      <c r="B520" s="454" t="s">
        <v>393</v>
      </c>
      <c r="C520" s="459">
        <f>SUM(C521:C538)</f>
        <v>744.13</v>
      </c>
      <c r="D520" s="459">
        <f>SUM(D521:D538)</f>
        <v>990</v>
      </c>
      <c r="E520" s="459">
        <f>SUM(E521:E538)</f>
        <v>557.98</v>
      </c>
      <c r="F520" s="456">
        <f t="shared" si="16"/>
        <v>0.749842097482967</v>
      </c>
      <c r="G520" s="456">
        <f t="shared" si="17"/>
        <v>0.563616161616162</v>
      </c>
      <c r="H520" s="456"/>
      <c r="I520" s="474">
        <f>SUM(I521:I538)</f>
        <v>0</v>
      </c>
      <c r="J520" s="473"/>
    </row>
    <row r="521" customHeight="1" spans="1:9">
      <c r="A521" s="460">
        <v>2080101</v>
      </c>
      <c r="B521" s="467" t="s">
        <v>45</v>
      </c>
      <c r="C521" s="462">
        <v>216.11</v>
      </c>
      <c r="D521" s="462">
        <v>182</v>
      </c>
      <c r="E521" s="462">
        <v>183.43</v>
      </c>
      <c r="F521" s="464">
        <f t="shared" si="16"/>
        <v>0.848780713525519</v>
      </c>
      <c r="G521" s="464">
        <f t="shared" si="17"/>
        <v>1.00785714285714</v>
      </c>
      <c r="H521" s="456"/>
      <c r="I521" s="475"/>
    </row>
    <row r="522" customHeight="1" spans="1:9">
      <c r="A522" s="460">
        <v>2080102</v>
      </c>
      <c r="B522" s="467" t="s">
        <v>46</v>
      </c>
      <c r="C522" s="462"/>
      <c r="D522" s="462"/>
      <c r="E522" s="462"/>
      <c r="F522" s="464" t="str">
        <f t="shared" si="16"/>
        <v/>
      </c>
      <c r="G522" s="464" t="str">
        <f t="shared" si="17"/>
        <v/>
      </c>
      <c r="H522" s="456"/>
      <c r="I522" s="475"/>
    </row>
    <row r="523" customHeight="1" spans="1:9">
      <c r="A523" s="460">
        <v>2080103</v>
      </c>
      <c r="B523" s="467" t="s">
        <v>47</v>
      </c>
      <c r="C523" s="462"/>
      <c r="D523" s="462"/>
      <c r="E523" s="462"/>
      <c r="F523" s="464" t="str">
        <f t="shared" si="16"/>
        <v/>
      </c>
      <c r="G523" s="464" t="str">
        <f t="shared" si="17"/>
        <v/>
      </c>
      <c r="H523" s="456"/>
      <c r="I523" s="475"/>
    </row>
    <row r="524" customHeight="1" spans="1:9">
      <c r="A524" s="460">
        <v>2080104</v>
      </c>
      <c r="B524" s="467" t="s">
        <v>394</v>
      </c>
      <c r="C524" s="462"/>
      <c r="D524" s="462"/>
      <c r="E524" s="462"/>
      <c r="F524" s="464" t="str">
        <f t="shared" si="16"/>
        <v/>
      </c>
      <c r="G524" s="464" t="str">
        <f t="shared" si="17"/>
        <v/>
      </c>
      <c r="H524" s="456"/>
      <c r="I524" s="475"/>
    </row>
    <row r="525" customHeight="1" spans="1:9">
      <c r="A525" s="460">
        <v>2080105</v>
      </c>
      <c r="B525" s="467" t="s">
        <v>395</v>
      </c>
      <c r="C525" s="462"/>
      <c r="D525" s="462">
        <v>80</v>
      </c>
      <c r="E525" s="462">
        <v>66.5</v>
      </c>
      <c r="F525" s="464" t="str">
        <f t="shared" si="16"/>
        <v/>
      </c>
      <c r="G525" s="464">
        <f t="shared" si="17"/>
        <v>0.83125</v>
      </c>
      <c r="H525" s="456"/>
      <c r="I525" s="475"/>
    </row>
    <row r="526" customHeight="1" spans="1:9">
      <c r="A526" s="460">
        <v>2080106</v>
      </c>
      <c r="B526" s="467" t="s">
        <v>396</v>
      </c>
      <c r="C526" s="462"/>
      <c r="D526" s="462"/>
      <c r="E526" s="462"/>
      <c r="F526" s="464" t="str">
        <f t="shared" si="16"/>
        <v/>
      </c>
      <c r="G526" s="464" t="str">
        <f t="shared" si="17"/>
        <v/>
      </c>
      <c r="H526" s="456"/>
      <c r="I526" s="475"/>
    </row>
    <row r="527" customHeight="1" spans="1:9">
      <c r="A527" s="460">
        <v>2080107</v>
      </c>
      <c r="B527" s="467" t="s">
        <v>397</v>
      </c>
      <c r="C527" s="462"/>
      <c r="D527" s="462"/>
      <c r="E527" s="462"/>
      <c r="F527" s="464" t="str">
        <f t="shared" si="16"/>
        <v/>
      </c>
      <c r="G527" s="464" t="str">
        <f t="shared" si="17"/>
        <v/>
      </c>
      <c r="H527" s="456"/>
      <c r="I527" s="475"/>
    </row>
    <row r="528" customHeight="1" spans="1:9">
      <c r="A528" s="460">
        <v>2080108</v>
      </c>
      <c r="B528" s="467" t="s">
        <v>86</v>
      </c>
      <c r="C528" s="462"/>
      <c r="D528" s="462"/>
      <c r="E528" s="462"/>
      <c r="F528" s="464" t="str">
        <f t="shared" ref="F528:F591" si="18">IFERROR((E528/C528)*100%,"")</f>
        <v/>
      </c>
      <c r="G528" s="464" t="str">
        <f t="shared" ref="G528:G591" si="19">IFERROR((E528/D528)*100%,"")</f>
        <v/>
      </c>
      <c r="H528" s="456"/>
      <c r="I528" s="475"/>
    </row>
    <row r="529" customHeight="1" spans="1:9">
      <c r="A529" s="460">
        <v>2080109</v>
      </c>
      <c r="B529" s="467" t="s">
        <v>398</v>
      </c>
      <c r="C529" s="462"/>
      <c r="D529" s="462">
        <v>5</v>
      </c>
      <c r="E529" s="462"/>
      <c r="F529" s="464" t="str">
        <f t="shared" si="18"/>
        <v/>
      </c>
      <c r="G529" s="464">
        <f t="shared" si="19"/>
        <v>0</v>
      </c>
      <c r="H529" s="456"/>
      <c r="I529" s="475"/>
    </row>
    <row r="530" customHeight="1" spans="1:9">
      <c r="A530" s="460">
        <v>2080110</v>
      </c>
      <c r="B530" s="467" t="s">
        <v>399</v>
      </c>
      <c r="C530" s="462"/>
      <c r="D530" s="462"/>
      <c r="E530" s="462"/>
      <c r="F530" s="464" t="str">
        <f t="shared" si="18"/>
        <v/>
      </c>
      <c r="G530" s="464" t="str">
        <f t="shared" si="19"/>
        <v/>
      </c>
      <c r="H530" s="456"/>
      <c r="I530" s="475"/>
    </row>
    <row r="531" customHeight="1" spans="1:9">
      <c r="A531" s="460">
        <v>2080111</v>
      </c>
      <c r="B531" s="467" t="s">
        <v>400</v>
      </c>
      <c r="C531" s="462"/>
      <c r="D531" s="462"/>
      <c r="E531" s="462"/>
      <c r="F531" s="464" t="str">
        <f t="shared" si="18"/>
        <v/>
      </c>
      <c r="G531" s="464" t="str">
        <f t="shared" si="19"/>
        <v/>
      </c>
      <c r="H531" s="456"/>
      <c r="I531" s="475"/>
    </row>
    <row r="532" customHeight="1" spans="1:9">
      <c r="A532" s="460">
        <v>2080112</v>
      </c>
      <c r="B532" s="467" t="s">
        <v>401</v>
      </c>
      <c r="C532" s="462"/>
      <c r="D532" s="462"/>
      <c r="E532" s="462"/>
      <c r="F532" s="464" t="str">
        <f t="shared" si="18"/>
        <v/>
      </c>
      <c r="G532" s="464" t="str">
        <f t="shared" si="19"/>
        <v/>
      </c>
      <c r="H532" s="456"/>
      <c r="I532" s="475"/>
    </row>
    <row r="533" customHeight="1" spans="1:9">
      <c r="A533" s="460">
        <v>2080113</v>
      </c>
      <c r="B533" s="467" t="s">
        <v>402</v>
      </c>
      <c r="C533" s="462"/>
      <c r="D533" s="462"/>
      <c r="E533" s="462"/>
      <c r="F533" s="464" t="str">
        <f t="shared" si="18"/>
        <v/>
      </c>
      <c r="G533" s="464" t="str">
        <f t="shared" si="19"/>
        <v/>
      </c>
      <c r="H533" s="456"/>
      <c r="I533" s="475"/>
    </row>
    <row r="534" customHeight="1" spans="1:9">
      <c r="A534" s="460">
        <v>2080114</v>
      </c>
      <c r="B534" s="467" t="s">
        <v>403</v>
      </c>
      <c r="C534" s="462"/>
      <c r="D534" s="462"/>
      <c r="E534" s="462"/>
      <c r="F534" s="464" t="str">
        <f t="shared" si="18"/>
        <v/>
      </c>
      <c r="G534" s="464" t="str">
        <f t="shared" si="19"/>
        <v/>
      </c>
      <c r="H534" s="456"/>
      <c r="I534" s="475"/>
    </row>
    <row r="535" customHeight="1" spans="1:9">
      <c r="A535" s="460">
        <v>2080115</v>
      </c>
      <c r="B535" s="467" t="s">
        <v>404</v>
      </c>
      <c r="C535" s="462"/>
      <c r="D535" s="462"/>
      <c r="E535" s="462"/>
      <c r="F535" s="464" t="str">
        <f t="shared" si="18"/>
        <v/>
      </c>
      <c r="G535" s="464" t="str">
        <f t="shared" si="19"/>
        <v/>
      </c>
      <c r="H535" s="456"/>
      <c r="I535" s="475"/>
    </row>
    <row r="536" customHeight="1" spans="1:9">
      <c r="A536" s="460">
        <v>2080116</v>
      </c>
      <c r="B536" s="467" t="s">
        <v>405</v>
      </c>
      <c r="C536" s="462"/>
      <c r="D536" s="462"/>
      <c r="E536" s="462"/>
      <c r="F536" s="464" t="str">
        <f t="shared" si="18"/>
        <v/>
      </c>
      <c r="G536" s="464" t="str">
        <f t="shared" si="19"/>
        <v/>
      </c>
      <c r="H536" s="456"/>
      <c r="I536" s="475"/>
    </row>
    <row r="537" customHeight="1" spans="1:9">
      <c r="A537" s="460">
        <v>2080150</v>
      </c>
      <c r="B537" s="467" t="s">
        <v>54</v>
      </c>
      <c r="C537" s="462"/>
      <c r="D537" s="462"/>
      <c r="E537" s="462"/>
      <c r="F537" s="464" t="str">
        <f t="shared" si="18"/>
        <v/>
      </c>
      <c r="G537" s="464" t="str">
        <f t="shared" si="19"/>
        <v/>
      </c>
      <c r="H537" s="456"/>
      <c r="I537" s="475"/>
    </row>
    <row r="538" customHeight="1" spans="1:9">
      <c r="A538" s="460">
        <v>2080199</v>
      </c>
      <c r="B538" s="467" t="s">
        <v>406</v>
      </c>
      <c r="C538" s="462">
        <v>528.02</v>
      </c>
      <c r="D538" s="462">
        <v>723</v>
      </c>
      <c r="E538" s="462">
        <v>308.05</v>
      </c>
      <c r="F538" s="464">
        <f t="shared" si="18"/>
        <v>0.5834059315935</v>
      </c>
      <c r="G538" s="464">
        <f t="shared" si="19"/>
        <v>0.426071922544952</v>
      </c>
      <c r="H538" s="456"/>
      <c r="I538" s="475"/>
    </row>
    <row r="539" customHeight="1" spans="1:10">
      <c r="A539" s="453">
        <v>20802</v>
      </c>
      <c r="B539" s="454" t="s">
        <v>407</v>
      </c>
      <c r="C539" s="459">
        <f>SUM(C540:C546)</f>
        <v>1383.28</v>
      </c>
      <c r="D539" s="459">
        <f>SUM(D540:D546)</f>
        <v>16025</v>
      </c>
      <c r="E539" s="459">
        <f>SUM(E540:E546)</f>
        <v>1861.09</v>
      </c>
      <c r="F539" s="456">
        <f t="shared" si="18"/>
        <v>1.34541813660286</v>
      </c>
      <c r="G539" s="456">
        <f t="shared" si="19"/>
        <v>0.116136661466459</v>
      </c>
      <c r="H539" s="456"/>
      <c r="I539" s="474">
        <f>SUM(I540:I546)</f>
        <v>0</v>
      </c>
      <c r="J539" s="473"/>
    </row>
    <row r="540" customHeight="1" spans="1:9">
      <c r="A540" s="460">
        <v>2080201</v>
      </c>
      <c r="B540" s="467" t="s">
        <v>45</v>
      </c>
      <c r="C540" s="462">
        <v>137.9</v>
      </c>
      <c r="D540" s="462">
        <v>165</v>
      </c>
      <c r="E540" s="462">
        <v>115.31</v>
      </c>
      <c r="F540" s="464">
        <f t="shared" si="18"/>
        <v>0.836185641769398</v>
      </c>
      <c r="G540" s="464">
        <f t="shared" si="19"/>
        <v>0.698848484848485</v>
      </c>
      <c r="H540" s="456"/>
      <c r="I540" s="475"/>
    </row>
    <row r="541" customHeight="1" spans="1:9">
      <c r="A541" s="460">
        <v>2080202</v>
      </c>
      <c r="B541" s="467" t="s">
        <v>46</v>
      </c>
      <c r="C541" s="462"/>
      <c r="D541" s="462"/>
      <c r="E541" s="462"/>
      <c r="F541" s="464" t="str">
        <f t="shared" si="18"/>
        <v/>
      </c>
      <c r="G541" s="464" t="str">
        <f t="shared" si="19"/>
        <v/>
      </c>
      <c r="H541" s="456"/>
      <c r="I541" s="475"/>
    </row>
    <row r="542" customHeight="1" spans="1:9">
      <c r="A542" s="460">
        <v>2080203</v>
      </c>
      <c r="B542" s="467" t="s">
        <v>47</v>
      </c>
      <c r="C542" s="462"/>
      <c r="D542" s="462"/>
      <c r="E542" s="462"/>
      <c r="F542" s="464" t="str">
        <f t="shared" si="18"/>
        <v/>
      </c>
      <c r="G542" s="464" t="str">
        <f t="shared" si="19"/>
        <v/>
      </c>
      <c r="H542" s="456"/>
      <c r="I542" s="475"/>
    </row>
    <row r="543" customHeight="1" spans="1:9">
      <c r="A543" s="460">
        <v>2080206</v>
      </c>
      <c r="B543" s="467" t="s">
        <v>408</v>
      </c>
      <c r="C543" s="462"/>
      <c r="D543" s="462"/>
      <c r="E543" s="462"/>
      <c r="F543" s="464" t="str">
        <f t="shared" si="18"/>
        <v/>
      </c>
      <c r="G543" s="464" t="str">
        <f t="shared" si="19"/>
        <v/>
      </c>
      <c r="H543" s="456"/>
      <c r="I543" s="475"/>
    </row>
    <row r="544" customHeight="1" spans="1:9">
      <c r="A544" s="460">
        <v>2080207</v>
      </c>
      <c r="B544" s="467" t="s">
        <v>409</v>
      </c>
      <c r="C544" s="462"/>
      <c r="D544" s="462"/>
      <c r="E544" s="462"/>
      <c r="F544" s="464" t="str">
        <f t="shared" si="18"/>
        <v/>
      </c>
      <c r="G544" s="464" t="str">
        <f t="shared" si="19"/>
        <v/>
      </c>
      <c r="H544" s="456"/>
      <c r="I544" s="475"/>
    </row>
    <row r="545" customHeight="1" spans="1:9">
      <c r="A545" s="460">
        <v>2080208</v>
      </c>
      <c r="B545" s="467" t="s">
        <v>410</v>
      </c>
      <c r="C545" s="462">
        <v>669</v>
      </c>
      <c r="D545" s="462">
        <v>1544</v>
      </c>
      <c r="E545" s="462">
        <v>1176.3</v>
      </c>
      <c r="F545" s="464">
        <f t="shared" si="18"/>
        <v>1.75829596412556</v>
      </c>
      <c r="G545" s="464">
        <f t="shared" si="19"/>
        <v>0.761852331606218</v>
      </c>
      <c r="H545" s="456"/>
      <c r="I545" s="475"/>
    </row>
    <row r="546" customHeight="1" spans="1:9">
      <c r="A546" s="460">
        <v>2080299</v>
      </c>
      <c r="B546" s="467" t="s">
        <v>411</v>
      </c>
      <c r="C546" s="462">
        <v>576.38</v>
      </c>
      <c r="D546" s="462">
        <v>14316</v>
      </c>
      <c r="E546" s="462">
        <v>569.48</v>
      </c>
      <c r="F546" s="464">
        <f t="shared" si="18"/>
        <v>0.988028731045491</v>
      </c>
      <c r="G546" s="464">
        <f t="shared" si="19"/>
        <v>0.0397792679519419</v>
      </c>
      <c r="H546" s="456"/>
      <c r="I546" s="475"/>
    </row>
    <row r="547" customHeight="1" spans="1:10">
      <c r="A547" s="453">
        <v>20804</v>
      </c>
      <c r="B547" s="454" t="s">
        <v>412</v>
      </c>
      <c r="C547" s="459">
        <f>SUM(C548)</f>
        <v>0</v>
      </c>
      <c r="D547" s="459">
        <f>SUM(D548)</f>
        <v>0</v>
      </c>
      <c r="E547" s="459">
        <f>SUM(E548)</f>
        <v>0</v>
      </c>
      <c r="F547" s="456" t="str">
        <f t="shared" si="18"/>
        <v/>
      </c>
      <c r="G547" s="456" t="str">
        <f t="shared" si="19"/>
        <v/>
      </c>
      <c r="H547" s="456"/>
      <c r="I547" s="474">
        <f>SUM(I548)</f>
        <v>0</v>
      </c>
      <c r="J547" s="473"/>
    </row>
    <row r="548" customHeight="1" spans="1:9">
      <c r="A548" s="460">
        <v>2080402</v>
      </c>
      <c r="B548" s="467" t="s">
        <v>413</v>
      </c>
      <c r="C548" s="462"/>
      <c r="D548" s="462"/>
      <c r="E548" s="462"/>
      <c r="F548" s="464" t="str">
        <f t="shared" si="18"/>
        <v/>
      </c>
      <c r="G548" s="464" t="str">
        <f t="shared" si="19"/>
        <v/>
      </c>
      <c r="H548" s="456"/>
      <c r="I548" s="475"/>
    </row>
    <row r="549" customHeight="1" spans="1:10">
      <c r="A549" s="453">
        <v>20805</v>
      </c>
      <c r="B549" s="454" t="s">
        <v>414</v>
      </c>
      <c r="C549" s="459">
        <f>SUM(C550:C557)</f>
        <v>11370.5</v>
      </c>
      <c r="D549" s="459">
        <f>SUM(D550:D557)</f>
        <v>30577</v>
      </c>
      <c r="E549" s="459">
        <f>SUM(E550:E557)</f>
        <v>36860.1</v>
      </c>
      <c r="F549" s="456">
        <f t="shared" si="18"/>
        <v>3.24173079460006</v>
      </c>
      <c r="G549" s="456">
        <f t="shared" si="19"/>
        <v>1.20548451450437</v>
      </c>
      <c r="H549" s="456"/>
      <c r="I549" s="474">
        <f>SUM(I550:I557)</f>
        <v>0</v>
      </c>
      <c r="J549" s="473"/>
    </row>
    <row r="550" customHeight="1" spans="1:9">
      <c r="A550" s="460">
        <v>2080501</v>
      </c>
      <c r="B550" s="467" t="s">
        <v>415</v>
      </c>
      <c r="C550" s="462">
        <v>1640.34</v>
      </c>
      <c r="D550" s="462">
        <v>488</v>
      </c>
      <c r="E550" s="462">
        <v>1730.72</v>
      </c>
      <c r="F550" s="464">
        <f t="shared" si="18"/>
        <v>1.05509833327237</v>
      </c>
      <c r="G550" s="464">
        <f t="shared" si="19"/>
        <v>3.54655737704918</v>
      </c>
      <c r="H550" s="456"/>
      <c r="I550" s="475"/>
    </row>
    <row r="551" customHeight="1" spans="1:9">
      <c r="A551" s="460">
        <v>2080502</v>
      </c>
      <c r="B551" s="467" t="s">
        <v>416</v>
      </c>
      <c r="C551" s="462">
        <v>1437.99</v>
      </c>
      <c r="D551" s="462">
        <v>1452</v>
      </c>
      <c r="E551" s="462">
        <v>1177.28</v>
      </c>
      <c r="F551" s="464">
        <f t="shared" si="18"/>
        <v>0.818698321963296</v>
      </c>
      <c r="G551" s="464">
        <f t="shared" si="19"/>
        <v>0.810798898071625</v>
      </c>
      <c r="H551" s="456"/>
      <c r="I551" s="475"/>
    </row>
    <row r="552" customHeight="1" spans="1:9">
      <c r="A552" s="460">
        <v>2080503</v>
      </c>
      <c r="B552" s="467" t="s">
        <v>417</v>
      </c>
      <c r="C552" s="462"/>
      <c r="D552" s="462"/>
      <c r="E552" s="462"/>
      <c r="F552" s="464" t="str">
        <f t="shared" si="18"/>
        <v/>
      </c>
      <c r="G552" s="464" t="str">
        <f t="shared" si="19"/>
        <v/>
      </c>
      <c r="H552" s="456"/>
      <c r="I552" s="475"/>
    </row>
    <row r="553" customHeight="1" spans="1:9">
      <c r="A553" s="460">
        <v>2080505</v>
      </c>
      <c r="B553" s="467" t="s">
        <v>418</v>
      </c>
      <c r="C553" s="462">
        <v>8292.17</v>
      </c>
      <c r="D553" s="462">
        <v>7676</v>
      </c>
      <c r="E553" s="462">
        <v>8887.1</v>
      </c>
      <c r="F553" s="464">
        <f t="shared" si="18"/>
        <v>1.07174599652443</v>
      </c>
      <c r="G553" s="464">
        <f t="shared" si="19"/>
        <v>1.15777748827514</v>
      </c>
      <c r="H553" s="456"/>
      <c r="I553" s="475"/>
    </row>
    <row r="554" customHeight="1" spans="1:9">
      <c r="A554" s="460">
        <v>2080506</v>
      </c>
      <c r="B554" s="467" t="s">
        <v>419</v>
      </c>
      <c r="C554" s="462"/>
      <c r="D554" s="462">
        <v>135</v>
      </c>
      <c r="E554" s="462">
        <v>65</v>
      </c>
      <c r="F554" s="464" t="str">
        <f t="shared" si="18"/>
        <v/>
      </c>
      <c r="G554" s="464">
        <f t="shared" si="19"/>
        <v>0.481481481481481</v>
      </c>
      <c r="H554" s="456"/>
      <c r="I554" s="475"/>
    </row>
    <row r="555" customHeight="1" spans="1:9">
      <c r="A555" s="460">
        <v>2080507</v>
      </c>
      <c r="B555" s="467" t="s">
        <v>420</v>
      </c>
      <c r="C555" s="462"/>
      <c r="D555" s="462">
        <v>20826</v>
      </c>
      <c r="E555" s="462">
        <v>25000</v>
      </c>
      <c r="F555" s="464" t="str">
        <f t="shared" si="18"/>
        <v/>
      </c>
      <c r="G555" s="464">
        <f t="shared" si="19"/>
        <v>1.20042254873716</v>
      </c>
      <c r="H555" s="456"/>
      <c r="I555" s="475"/>
    </row>
    <row r="556" customHeight="1" spans="1:9">
      <c r="A556" s="460">
        <v>2080508</v>
      </c>
      <c r="B556" s="467" t="s">
        <v>421</v>
      </c>
      <c r="C556" s="462"/>
      <c r="D556" s="462"/>
      <c r="E556" s="462"/>
      <c r="F556" s="464" t="str">
        <f t="shared" si="18"/>
        <v/>
      </c>
      <c r="G556" s="464" t="str">
        <f t="shared" si="19"/>
        <v/>
      </c>
      <c r="H556" s="456"/>
      <c r="I556" s="475"/>
    </row>
    <row r="557" customHeight="1" spans="1:9">
      <c r="A557" s="460">
        <v>2080599</v>
      </c>
      <c r="B557" s="467" t="s">
        <v>422</v>
      </c>
      <c r="C557" s="462"/>
      <c r="D557" s="462"/>
      <c r="E557" s="462"/>
      <c r="F557" s="464" t="str">
        <f t="shared" si="18"/>
        <v/>
      </c>
      <c r="G557" s="464" t="str">
        <f t="shared" si="19"/>
        <v/>
      </c>
      <c r="H557" s="456"/>
      <c r="I557" s="475"/>
    </row>
    <row r="558" customHeight="1" spans="1:10">
      <c r="A558" s="453">
        <v>20806</v>
      </c>
      <c r="B558" s="454" t="s">
        <v>423</v>
      </c>
      <c r="C558" s="459">
        <f>SUM(C559:C561)</f>
        <v>0</v>
      </c>
      <c r="D558" s="459">
        <f>SUM(D559:D561)</f>
        <v>0</v>
      </c>
      <c r="E558" s="459">
        <f>SUM(E559:E561)</f>
        <v>0</v>
      </c>
      <c r="F558" s="456" t="str">
        <f t="shared" si="18"/>
        <v/>
      </c>
      <c r="G558" s="456" t="str">
        <f t="shared" si="19"/>
        <v/>
      </c>
      <c r="H558" s="456"/>
      <c r="I558" s="474">
        <f>SUM(I559:I561)</f>
        <v>0</v>
      </c>
      <c r="J558" s="473"/>
    </row>
    <row r="559" customHeight="1" spans="1:9">
      <c r="A559" s="460">
        <v>2080601</v>
      </c>
      <c r="B559" s="467" t="s">
        <v>424</v>
      </c>
      <c r="C559" s="462"/>
      <c r="D559" s="462"/>
      <c r="E559" s="462"/>
      <c r="F559" s="464" t="str">
        <f t="shared" si="18"/>
        <v/>
      </c>
      <c r="G559" s="464" t="str">
        <f t="shared" si="19"/>
        <v/>
      </c>
      <c r="H559" s="456"/>
      <c r="I559" s="475"/>
    </row>
    <row r="560" customHeight="1" spans="1:9">
      <c r="A560" s="460">
        <v>2080602</v>
      </c>
      <c r="B560" s="467" t="s">
        <v>425</v>
      </c>
      <c r="C560" s="462"/>
      <c r="D560" s="462"/>
      <c r="E560" s="462"/>
      <c r="F560" s="464" t="str">
        <f t="shared" si="18"/>
        <v/>
      </c>
      <c r="G560" s="464" t="str">
        <f t="shared" si="19"/>
        <v/>
      </c>
      <c r="H560" s="456"/>
      <c r="I560" s="475"/>
    </row>
    <row r="561" customHeight="1" spans="1:9">
      <c r="A561" s="460">
        <v>2080699</v>
      </c>
      <c r="B561" s="467" t="s">
        <v>426</v>
      </c>
      <c r="C561" s="462"/>
      <c r="D561" s="462"/>
      <c r="E561" s="462"/>
      <c r="F561" s="464" t="str">
        <f t="shared" si="18"/>
        <v/>
      </c>
      <c r="G561" s="464" t="str">
        <f t="shared" si="19"/>
        <v/>
      </c>
      <c r="H561" s="456"/>
      <c r="I561" s="475"/>
    </row>
    <row r="562" customHeight="1" spans="1:10">
      <c r="A562" s="453">
        <v>20807</v>
      </c>
      <c r="B562" s="454" t="s">
        <v>427</v>
      </c>
      <c r="C562" s="459">
        <f>SUM(C563:C571)</f>
        <v>869.29</v>
      </c>
      <c r="D562" s="459">
        <f>SUM(D563:D571)</f>
        <v>1651</v>
      </c>
      <c r="E562" s="459">
        <f>SUM(E563:E571)</f>
        <v>3082.75</v>
      </c>
      <c r="F562" s="456">
        <f t="shared" si="18"/>
        <v>3.54628489917059</v>
      </c>
      <c r="G562" s="456">
        <f t="shared" si="19"/>
        <v>1.86720169594185</v>
      </c>
      <c r="H562" s="456"/>
      <c r="I562" s="474">
        <f>SUM(I563:I571)</f>
        <v>0</v>
      </c>
      <c r="J562" s="473"/>
    </row>
    <row r="563" customHeight="1" spans="1:9">
      <c r="A563" s="460">
        <v>2080701</v>
      </c>
      <c r="B563" s="467" t="s">
        <v>428</v>
      </c>
      <c r="C563" s="462">
        <v>869.29</v>
      </c>
      <c r="D563" s="462">
        <v>1213</v>
      </c>
      <c r="E563" s="462"/>
      <c r="F563" s="464">
        <f t="shared" si="18"/>
        <v>0</v>
      </c>
      <c r="G563" s="464">
        <f t="shared" si="19"/>
        <v>0</v>
      </c>
      <c r="H563" s="456"/>
      <c r="I563" s="475"/>
    </row>
    <row r="564" customHeight="1" spans="1:9">
      <c r="A564" s="460">
        <v>2080702</v>
      </c>
      <c r="B564" s="467" t="s">
        <v>429</v>
      </c>
      <c r="C564" s="462"/>
      <c r="D564" s="462"/>
      <c r="E564" s="462"/>
      <c r="F564" s="464" t="str">
        <f t="shared" si="18"/>
        <v/>
      </c>
      <c r="G564" s="464" t="str">
        <f t="shared" si="19"/>
        <v/>
      </c>
      <c r="H564" s="456"/>
      <c r="I564" s="475"/>
    </row>
    <row r="565" customHeight="1" spans="1:9">
      <c r="A565" s="460">
        <v>2080704</v>
      </c>
      <c r="B565" s="467" t="s">
        <v>430</v>
      </c>
      <c r="C565" s="462"/>
      <c r="D565" s="462">
        <v>167</v>
      </c>
      <c r="E565" s="462">
        <v>71.4</v>
      </c>
      <c r="F565" s="464" t="str">
        <f t="shared" si="18"/>
        <v/>
      </c>
      <c r="G565" s="464">
        <f t="shared" si="19"/>
        <v>0.427544910179641</v>
      </c>
      <c r="H565" s="456"/>
      <c r="I565" s="475"/>
    </row>
    <row r="566" customHeight="1" spans="1:9">
      <c r="A566" s="460">
        <v>2080705</v>
      </c>
      <c r="B566" s="467" t="s">
        <v>431</v>
      </c>
      <c r="C566" s="462"/>
      <c r="D566" s="462">
        <v>181</v>
      </c>
      <c r="E566" s="462">
        <v>508.71</v>
      </c>
      <c r="F566" s="464" t="str">
        <f t="shared" si="18"/>
        <v/>
      </c>
      <c r="G566" s="464">
        <f t="shared" si="19"/>
        <v>2.81055248618784</v>
      </c>
      <c r="H566" s="456"/>
      <c r="I566" s="475"/>
    </row>
    <row r="567" customHeight="1" spans="1:9">
      <c r="A567" s="460">
        <v>2080709</v>
      </c>
      <c r="B567" s="467" t="s">
        <v>432</v>
      </c>
      <c r="C567" s="462"/>
      <c r="D567" s="462"/>
      <c r="E567" s="462"/>
      <c r="F567" s="464" t="str">
        <f t="shared" si="18"/>
        <v/>
      </c>
      <c r="G567" s="464" t="str">
        <f t="shared" si="19"/>
        <v/>
      </c>
      <c r="H567" s="456"/>
      <c r="I567" s="475"/>
    </row>
    <row r="568" customHeight="1" spans="1:9">
      <c r="A568" s="460">
        <v>2080711</v>
      </c>
      <c r="B568" s="467" t="s">
        <v>433</v>
      </c>
      <c r="C568" s="462"/>
      <c r="D568" s="462"/>
      <c r="E568" s="462"/>
      <c r="F568" s="464" t="str">
        <f t="shared" si="18"/>
        <v/>
      </c>
      <c r="G568" s="464" t="str">
        <f t="shared" si="19"/>
        <v/>
      </c>
      <c r="H568" s="456"/>
      <c r="I568" s="475"/>
    </row>
    <row r="569" customHeight="1" spans="1:9">
      <c r="A569" s="460">
        <v>2080712</v>
      </c>
      <c r="B569" s="467" t="s">
        <v>434</v>
      </c>
      <c r="C569" s="462"/>
      <c r="D569" s="462"/>
      <c r="E569" s="462"/>
      <c r="F569" s="464" t="str">
        <f t="shared" si="18"/>
        <v/>
      </c>
      <c r="G569" s="464" t="str">
        <f t="shared" si="19"/>
        <v/>
      </c>
      <c r="H569" s="456"/>
      <c r="I569" s="475"/>
    </row>
    <row r="570" customHeight="1" spans="1:9">
      <c r="A570" s="460">
        <v>2080713</v>
      </c>
      <c r="B570" s="467" t="s">
        <v>435</v>
      </c>
      <c r="C570" s="462"/>
      <c r="D570" s="462"/>
      <c r="E570" s="462"/>
      <c r="F570" s="464" t="str">
        <f t="shared" si="18"/>
        <v/>
      </c>
      <c r="G570" s="464" t="str">
        <f t="shared" si="19"/>
        <v/>
      </c>
      <c r="H570" s="456"/>
      <c r="I570" s="475"/>
    </row>
    <row r="571" customHeight="1" spans="1:9">
      <c r="A571" s="460">
        <v>2080799</v>
      </c>
      <c r="B571" s="467" t="s">
        <v>436</v>
      </c>
      <c r="C571" s="462"/>
      <c r="D571" s="462">
        <v>90</v>
      </c>
      <c r="E571" s="462">
        <v>2502.64</v>
      </c>
      <c r="F571" s="464" t="str">
        <f t="shared" si="18"/>
        <v/>
      </c>
      <c r="G571" s="464">
        <f t="shared" si="19"/>
        <v>27.8071111111111</v>
      </c>
      <c r="H571" s="456"/>
      <c r="I571" s="475"/>
    </row>
    <row r="572" customHeight="1" spans="1:10">
      <c r="A572" s="453">
        <v>20808</v>
      </c>
      <c r="B572" s="454" t="s">
        <v>437</v>
      </c>
      <c r="C572" s="459">
        <f>SUM(C573:C580)</f>
        <v>1681.46</v>
      </c>
      <c r="D572" s="459">
        <f>SUM(D573:D580)</f>
        <v>3083</v>
      </c>
      <c r="E572" s="459">
        <f>SUM(E573:E580)</f>
        <v>5499.8</v>
      </c>
      <c r="F572" s="456">
        <f t="shared" si="18"/>
        <v>3.27084795356416</v>
      </c>
      <c r="G572" s="456">
        <f t="shared" si="19"/>
        <v>1.78391177424586</v>
      </c>
      <c r="H572" s="456"/>
      <c r="I572" s="474">
        <f>SUM(I573:I580)</f>
        <v>0</v>
      </c>
      <c r="J572" s="473"/>
    </row>
    <row r="573" customHeight="1" spans="1:9">
      <c r="A573" s="460">
        <v>2080801</v>
      </c>
      <c r="B573" s="467" t="s">
        <v>438</v>
      </c>
      <c r="C573" s="462"/>
      <c r="D573" s="462">
        <v>148</v>
      </c>
      <c r="E573" s="462">
        <v>2024.8</v>
      </c>
      <c r="F573" s="464" t="str">
        <f t="shared" si="18"/>
        <v/>
      </c>
      <c r="G573" s="464">
        <f t="shared" si="19"/>
        <v>13.6810810810811</v>
      </c>
      <c r="H573" s="456"/>
      <c r="I573" s="475"/>
    </row>
    <row r="574" customHeight="1" spans="1:9">
      <c r="A574" s="460">
        <v>2080802</v>
      </c>
      <c r="B574" s="467" t="s">
        <v>439</v>
      </c>
      <c r="C574" s="462">
        <v>99</v>
      </c>
      <c r="D574" s="462">
        <v>107</v>
      </c>
      <c r="E574" s="462">
        <v>592</v>
      </c>
      <c r="F574" s="464">
        <f t="shared" si="18"/>
        <v>5.97979797979798</v>
      </c>
      <c r="G574" s="464">
        <f t="shared" si="19"/>
        <v>5.53271028037383</v>
      </c>
      <c r="H574" s="456"/>
      <c r="I574" s="475"/>
    </row>
    <row r="575" customHeight="1" spans="1:9">
      <c r="A575" s="460">
        <v>2080803</v>
      </c>
      <c r="B575" s="467" t="s">
        <v>440</v>
      </c>
      <c r="C575" s="462">
        <v>802.46</v>
      </c>
      <c r="D575" s="462">
        <v>579</v>
      </c>
      <c r="E575" s="462">
        <v>168</v>
      </c>
      <c r="F575" s="464">
        <f t="shared" si="18"/>
        <v>0.209356229593998</v>
      </c>
      <c r="G575" s="464">
        <f t="shared" si="19"/>
        <v>0.290155440414508</v>
      </c>
      <c r="H575" s="456"/>
      <c r="I575" s="475"/>
    </row>
    <row r="576" customHeight="1" spans="1:9">
      <c r="A576" s="460">
        <v>2080805</v>
      </c>
      <c r="B576" s="467" t="s">
        <v>441</v>
      </c>
      <c r="C576" s="462">
        <v>780</v>
      </c>
      <c r="D576" s="462">
        <v>881</v>
      </c>
      <c r="E576" s="462">
        <v>960</v>
      </c>
      <c r="F576" s="464">
        <f t="shared" si="18"/>
        <v>1.23076923076923</v>
      </c>
      <c r="G576" s="464">
        <f t="shared" si="19"/>
        <v>1.08967082860386</v>
      </c>
      <c r="H576" s="456"/>
      <c r="I576" s="475"/>
    </row>
    <row r="577" customHeight="1" spans="1:9">
      <c r="A577" s="460">
        <v>2080806</v>
      </c>
      <c r="B577" s="467" t="s">
        <v>442</v>
      </c>
      <c r="C577" s="462"/>
      <c r="D577" s="462">
        <v>1319</v>
      </c>
      <c r="E577" s="462">
        <v>1303</v>
      </c>
      <c r="F577" s="464" t="str">
        <f t="shared" si="18"/>
        <v/>
      </c>
      <c r="G577" s="464">
        <f t="shared" si="19"/>
        <v>0.98786959818044</v>
      </c>
      <c r="H577" s="456"/>
      <c r="I577" s="475"/>
    </row>
    <row r="578" customHeight="1" spans="1:9">
      <c r="A578" s="460">
        <v>2080807</v>
      </c>
      <c r="B578" s="467" t="s">
        <v>443</v>
      </c>
      <c r="C578" s="462"/>
      <c r="D578" s="462"/>
      <c r="E578" s="462"/>
      <c r="F578" s="464" t="str">
        <f t="shared" si="18"/>
        <v/>
      </c>
      <c r="G578" s="464" t="str">
        <f t="shared" si="19"/>
        <v/>
      </c>
      <c r="H578" s="456"/>
      <c r="I578" s="475"/>
    </row>
    <row r="579" customHeight="1" spans="1:9">
      <c r="A579" s="460">
        <v>2080808</v>
      </c>
      <c r="B579" s="467" t="s">
        <v>444</v>
      </c>
      <c r="C579" s="462"/>
      <c r="D579" s="462"/>
      <c r="E579" s="462"/>
      <c r="F579" s="464" t="str">
        <f t="shared" si="18"/>
        <v/>
      </c>
      <c r="G579" s="464" t="str">
        <f t="shared" si="19"/>
        <v/>
      </c>
      <c r="H579" s="456"/>
      <c r="I579" s="475"/>
    </row>
    <row r="580" customHeight="1" spans="1:9">
      <c r="A580" s="460">
        <v>2080899</v>
      </c>
      <c r="B580" s="467" t="s">
        <v>445</v>
      </c>
      <c r="C580" s="462"/>
      <c r="D580" s="462">
        <v>49</v>
      </c>
      <c r="E580" s="462">
        <v>452</v>
      </c>
      <c r="F580" s="464" t="str">
        <f t="shared" si="18"/>
        <v/>
      </c>
      <c r="G580" s="464">
        <f t="shared" si="19"/>
        <v>9.22448979591837</v>
      </c>
      <c r="H580" s="456"/>
      <c r="I580" s="475"/>
    </row>
    <row r="581" customHeight="1" spans="1:10">
      <c r="A581" s="453">
        <v>20809</v>
      </c>
      <c r="B581" s="454" t="s">
        <v>446</v>
      </c>
      <c r="C581" s="459">
        <f>SUM(C582:C587)</f>
        <v>912</v>
      </c>
      <c r="D581" s="459">
        <f>SUM(D582:D587)</f>
        <v>904</v>
      </c>
      <c r="E581" s="459">
        <f>SUM(E582:E587)</f>
        <v>1362.57</v>
      </c>
      <c r="F581" s="456">
        <f t="shared" si="18"/>
        <v>1.49404605263158</v>
      </c>
      <c r="G581" s="456">
        <f t="shared" si="19"/>
        <v>1.50726769911504</v>
      </c>
      <c r="H581" s="456"/>
      <c r="I581" s="474">
        <f>SUM(I582:I587)</f>
        <v>0</v>
      </c>
      <c r="J581" s="473"/>
    </row>
    <row r="582" customHeight="1" spans="1:9">
      <c r="A582" s="460">
        <v>2080901</v>
      </c>
      <c r="B582" s="467" t="s">
        <v>447</v>
      </c>
      <c r="C582" s="462">
        <v>680</v>
      </c>
      <c r="D582" s="462">
        <v>787</v>
      </c>
      <c r="E582" s="462"/>
      <c r="F582" s="464">
        <f t="shared" si="18"/>
        <v>0</v>
      </c>
      <c r="G582" s="464">
        <f t="shared" si="19"/>
        <v>0</v>
      </c>
      <c r="H582" s="456"/>
      <c r="I582" s="475"/>
    </row>
    <row r="583" customHeight="1" spans="1:9">
      <c r="A583" s="460">
        <v>2080902</v>
      </c>
      <c r="B583" s="467" t="s">
        <v>448</v>
      </c>
      <c r="C583" s="462"/>
      <c r="D583" s="462">
        <v>36</v>
      </c>
      <c r="E583" s="462">
        <v>54.75</v>
      </c>
      <c r="F583" s="464" t="str">
        <f t="shared" si="18"/>
        <v/>
      </c>
      <c r="G583" s="464">
        <f t="shared" si="19"/>
        <v>1.52083333333333</v>
      </c>
      <c r="H583" s="456"/>
      <c r="I583" s="475"/>
    </row>
    <row r="584" customHeight="1" spans="1:9">
      <c r="A584" s="460">
        <v>2080903</v>
      </c>
      <c r="B584" s="467" t="s">
        <v>449</v>
      </c>
      <c r="C584" s="462"/>
      <c r="D584" s="462"/>
      <c r="E584" s="462"/>
      <c r="F584" s="464" t="str">
        <f t="shared" si="18"/>
        <v/>
      </c>
      <c r="G584" s="464" t="str">
        <f t="shared" si="19"/>
        <v/>
      </c>
      <c r="H584" s="456"/>
      <c r="I584" s="475"/>
    </row>
    <row r="585" customHeight="1" spans="1:9">
      <c r="A585" s="460">
        <v>2080904</v>
      </c>
      <c r="B585" s="467" t="s">
        <v>450</v>
      </c>
      <c r="C585" s="462"/>
      <c r="D585" s="462"/>
      <c r="E585" s="462"/>
      <c r="F585" s="464" t="str">
        <f t="shared" si="18"/>
        <v/>
      </c>
      <c r="G585" s="464" t="str">
        <f t="shared" si="19"/>
        <v/>
      </c>
      <c r="H585" s="456"/>
      <c r="I585" s="475"/>
    </row>
    <row r="586" customHeight="1" spans="1:9">
      <c r="A586" s="460">
        <v>2080905</v>
      </c>
      <c r="B586" s="467" t="s">
        <v>451</v>
      </c>
      <c r="C586" s="462">
        <v>10</v>
      </c>
      <c r="D586" s="462">
        <v>15</v>
      </c>
      <c r="E586" s="462">
        <v>5</v>
      </c>
      <c r="F586" s="464">
        <f t="shared" si="18"/>
        <v>0.5</v>
      </c>
      <c r="G586" s="464">
        <f t="shared" si="19"/>
        <v>0.333333333333333</v>
      </c>
      <c r="H586" s="456"/>
      <c r="I586" s="475"/>
    </row>
    <row r="587" customHeight="1" spans="1:9">
      <c r="A587" s="460">
        <v>2080999</v>
      </c>
      <c r="B587" s="467" t="s">
        <v>452</v>
      </c>
      <c r="C587" s="462">
        <v>222</v>
      </c>
      <c r="D587" s="462">
        <v>66</v>
      </c>
      <c r="E587" s="462">
        <v>1302.82</v>
      </c>
      <c r="F587" s="464">
        <f t="shared" si="18"/>
        <v>5.86855855855856</v>
      </c>
      <c r="G587" s="464">
        <f t="shared" si="19"/>
        <v>19.739696969697</v>
      </c>
      <c r="H587" s="456"/>
      <c r="I587" s="475"/>
    </row>
    <row r="588" customHeight="1" spans="1:10">
      <c r="A588" s="453">
        <v>20810</v>
      </c>
      <c r="B588" s="454" t="s">
        <v>453</v>
      </c>
      <c r="C588" s="459">
        <f>SUM(C589:C595)</f>
        <v>555.62</v>
      </c>
      <c r="D588" s="459">
        <f>SUM(D589:D595)</f>
        <v>1776</v>
      </c>
      <c r="E588" s="459">
        <f>SUM(E589:E595)</f>
        <v>557.19</v>
      </c>
      <c r="F588" s="456">
        <f t="shared" si="18"/>
        <v>1.00282567222202</v>
      </c>
      <c r="G588" s="456">
        <f t="shared" si="19"/>
        <v>0.313733108108108</v>
      </c>
      <c r="H588" s="456"/>
      <c r="I588" s="474">
        <f>SUM(I589:I595)</f>
        <v>0</v>
      </c>
      <c r="J588" s="473"/>
    </row>
    <row r="589" customHeight="1" spans="1:9">
      <c r="A589" s="460">
        <v>2081001</v>
      </c>
      <c r="B589" s="467" t="s">
        <v>454</v>
      </c>
      <c r="C589" s="462">
        <v>52.36</v>
      </c>
      <c r="D589" s="462">
        <v>87</v>
      </c>
      <c r="E589" s="462">
        <v>121</v>
      </c>
      <c r="F589" s="464">
        <f t="shared" si="18"/>
        <v>2.3109243697479</v>
      </c>
      <c r="G589" s="464">
        <f t="shared" si="19"/>
        <v>1.39080459770115</v>
      </c>
      <c r="H589" s="456"/>
      <c r="I589" s="475"/>
    </row>
    <row r="590" customHeight="1" spans="1:9">
      <c r="A590" s="460">
        <v>2081002</v>
      </c>
      <c r="B590" s="467" t="s">
        <v>455</v>
      </c>
      <c r="C590" s="462">
        <v>110</v>
      </c>
      <c r="D590" s="462">
        <v>251</v>
      </c>
      <c r="E590" s="462">
        <v>256.5</v>
      </c>
      <c r="F590" s="464">
        <f t="shared" si="18"/>
        <v>2.33181818181818</v>
      </c>
      <c r="G590" s="464">
        <f t="shared" si="19"/>
        <v>1.02191235059761</v>
      </c>
      <c r="H590" s="456"/>
      <c r="I590" s="475"/>
    </row>
    <row r="591" customHeight="1" spans="1:9">
      <c r="A591" s="460">
        <v>2081003</v>
      </c>
      <c r="B591" s="467" t="s">
        <v>456</v>
      </c>
      <c r="C591" s="462"/>
      <c r="D591" s="462"/>
      <c r="E591" s="462"/>
      <c r="F591" s="464" t="str">
        <f t="shared" si="18"/>
        <v/>
      </c>
      <c r="G591" s="464" t="str">
        <f t="shared" si="19"/>
        <v/>
      </c>
      <c r="H591" s="456"/>
      <c r="I591" s="475"/>
    </row>
    <row r="592" customHeight="1" spans="1:9">
      <c r="A592" s="460">
        <v>2081004</v>
      </c>
      <c r="B592" s="467" t="s">
        <v>457</v>
      </c>
      <c r="C592" s="462">
        <v>285.26</v>
      </c>
      <c r="D592" s="462">
        <v>1423</v>
      </c>
      <c r="E592" s="462">
        <v>179.69</v>
      </c>
      <c r="F592" s="464">
        <f t="shared" ref="F592:F608" si="20">IFERROR((E592/C592)*100%,"")</f>
        <v>0.629916567342074</v>
      </c>
      <c r="G592" s="464">
        <f t="shared" ref="G592:G608" si="21">IFERROR((E592/D592)*100%,"")</f>
        <v>0.126275474349965</v>
      </c>
      <c r="H592" s="456"/>
      <c r="I592" s="475"/>
    </row>
    <row r="593" customHeight="1" spans="1:9">
      <c r="A593" s="460">
        <v>2081005</v>
      </c>
      <c r="B593" s="467" t="s">
        <v>458</v>
      </c>
      <c r="C593" s="462"/>
      <c r="D593" s="462"/>
      <c r="E593" s="462"/>
      <c r="F593" s="464" t="str">
        <f t="shared" si="20"/>
        <v/>
      </c>
      <c r="G593" s="464" t="str">
        <f t="shared" si="21"/>
        <v/>
      </c>
      <c r="H593" s="456"/>
      <c r="I593" s="475"/>
    </row>
    <row r="594" customHeight="1" spans="1:9">
      <c r="A594" s="460">
        <v>2081006</v>
      </c>
      <c r="B594" s="467" t="s">
        <v>459</v>
      </c>
      <c r="C594" s="462"/>
      <c r="D594" s="462"/>
      <c r="E594" s="462"/>
      <c r="F594" s="464" t="str">
        <f t="shared" si="20"/>
        <v/>
      </c>
      <c r="G594" s="464" t="str">
        <f t="shared" si="21"/>
        <v/>
      </c>
      <c r="H594" s="456"/>
      <c r="I594" s="475"/>
    </row>
    <row r="595" customHeight="1" spans="1:9">
      <c r="A595" s="460">
        <v>2081099</v>
      </c>
      <c r="B595" s="467" t="s">
        <v>460</v>
      </c>
      <c r="C595" s="462">
        <v>108</v>
      </c>
      <c r="D595" s="462">
        <v>15</v>
      </c>
      <c r="E595" s="462"/>
      <c r="F595" s="464">
        <f t="shared" si="20"/>
        <v>0</v>
      </c>
      <c r="G595" s="464">
        <f t="shared" si="21"/>
        <v>0</v>
      </c>
      <c r="H595" s="456"/>
      <c r="I595" s="475"/>
    </row>
    <row r="596" customHeight="1" spans="1:10">
      <c r="A596" s="453">
        <v>20811</v>
      </c>
      <c r="B596" s="454" t="s">
        <v>461</v>
      </c>
      <c r="C596" s="459">
        <f>SUM(C597:C604)</f>
        <v>1933.05</v>
      </c>
      <c r="D596" s="459">
        <f>SUM(D597:D604)</f>
        <v>2645</v>
      </c>
      <c r="E596" s="459">
        <f>SUM(E597:E604)</f>
        <v>2485.96</v>
      </c>
      <c r="F596" s="456">
        <f t="shared" si="20"/>
        <v>1.28602984920204</v>
      </c>
      <c r="G596" s="456">
        <f t="shared" si="21"/>
        <v>0.93987145557656</v>
      </c>
      <c r="H596" s="456"/>
      <c r="I596" s="474">
        <f>SUM(I597:I604)</f>
        <v>0</v>
      </c>
      <c r="J596" s="473"/>
    </row>
    <row r="597" customHeight="1" spans="1:9">
      <c r="A597" s="460">
        <v>2081101</v>
      </c>
      <c r="B597" s="467" t="s">
        <v>45</v>
      </c>
      <c r="C597" s="462">
        <v>60.51</v>
      </c>
      <c r="D597" s="462">
        <v>101</v>
      </c>
      <c r="E597" s="462">
        <v>85.96</v>
      </c>
      <c r="F597" s="464">
        <f t="shared" si="20"/>
        <v>1.42059163774583</v>
      </c>
      <c r="G597" s="464">
        <f t="shared" si="21"/>
        <v>0.851089108910891</v>
      </c>
      <c r="H597" s="456"/>
      <c r="I597" s="475"/>
    </row>
    <row r="598" customHeight="1" spans="1:9">
      <c r="A598" s="460">
        <v>2081102</v>
      </c>
      <c r="B598" s="467" t="s">
        <v>46</v>
      </c>
      <c r="C598" s="462"/>
      <c r="D598" s="462"/>
      <c r="E598" s="462"/>
      <c r="F598" s="464" t="str">
        <f t="shared" si="20"/>
        <v/>
      </c>
      <c r="G598" s="464" t="str">
        <f t="shared" si="21"/>
        <v/>
      </c>
      <c r="H598" s="456"/>
      <c r="I598" s="475"/>
    </row>
    <row r="599" customHeight="1" spans="1:9">
      <c r="A599" s="460">
        <v>2081103</v>
      </c>
      <c r="B599" s="467" t="s">
        <v>47</v>
      </c>
      <c r="C599" s="462"/>
      <c r="D599" s="462"/>
      <c r="E599" s="462"/>
      <c r="F599" s="464" t="str">
        <f t="shared" si="20"/>
        <v/>
      </c>
      <c r="G599" s="464" t="str">
        <f t="shared" si="21"/>
        <v/>
      </c>
      <c r="H599" s="456"/>
      <c r="I599" s="475"/>
    </row>
    <row r="600" customHeight="1" spans="1:9">
      <c r="A600" s="460">
        <v>2081104</v>
      </c>
      <c r="B600" s="467" t="s">
        <v>462</v>
      </c>
      <c r="C600" s="462"/>
      <c r="D600" s="462">
        <v>101</v>
      </c>
      <c r="E600" s="462"/>
      <c r="F600" s="464" t="str">
        <f t="shared" si="20"/>
        <v/>
      </c>
      <c r="G600" s="464">
        <f t="shared" si="21"/>
        <v>0</v>
      </c>
      <c r="H600" s="456"/>
      <c r="I600" s="475"/>
    </row>
    <row r="601" customHeight="1" spans="1:9">
      <c r="A601" s="460">
        <v>2081105</v>
      </c>
      <c r="B601" s="467" t="s">
        <v>463</v>
      </c>
      <c r="C601" s="462"/>
      <c r="D601" s="462">
        <v>377</v>
      </c>
      <c r="E601" s="462"/>
      <c r="F601" s="464" t="str">
        <f t="shared" si="20"/>
        <v/>
      </c>
      <c r="G601" s="464">
        <f t="shared" si="21"/>
        <v>0</v>
      </c>
      <c r="H601" s="456"/>
      <c r="I601" s="475"/>
    </row>
    <row r="602" customHeight="1" spans="1:9">
      <c r="A602" s="460">
        <v>2081106</v>
      </c>
      <c r="B602" s="467" t="s">
        <v>464</v>
      </c>
      <c r="C602" s="462"/>
      <c r="D602" s="462">
        <v>2</v>
      </c>
      <c r="E602" s="462"/>
      <c r="F602" s="464" t="str">
        <f t="shared" si="20"/>
        <v/>
      </c>
      <c r="G602" s="464">
        <f t="shared" si="21"/>
        <v>0</v>
      </c>
      <c r="H602" s="456"/>
      <c r="I602" s="475"/>
    </row>
    <row r="603" customHeight="1" spans="1:9">
      <c r="A603" s="460">
        <v>2081107</v>
      </c>
      <c r="B603" s="467" t="s">
        <v>465</v>
      </c>
      <c r="C603" s="462">
        <v>418</v>
      </c>
      <c r="D603" s="462">
        <v>484</v>
      </c>
      <c r="E603" s="462"/>
      <c r="F603" s="464">
        <f t="shared" si="20"/>
        <v>0</v>
      </c>
      <c r="G603" s="464">
        <f t="shared" si="21"/>
        <v>0</v>
      </c>
      <c r="H603" s="456"/>
      <c r="I603" s="475"/>
    </row>
    <row r="604" customHeight="1" spans="1:9">
      <c r="A604" s="460">
        <v>2081199</v>
      </c>
      <c r="B604" s="467" t="s">
        <v>466</v>
      </c>
      <c r="C604" s="462">
        <v>1454.54</v>
      </c>
      <c r="D604" s="462">
        <v>1580</v>
      </c>
      <c r="E604" s="462">
        <v>2400</v>
      </c>
      <c r="F604" s="464">
        <f t="shared" si="20"/>
        <v>1.6500061875232</v>
      </c>
      <c r="G604" s="464">
        <f t="shared" si="21"/>
        <v>1.51898734177215</v>
      </c>
      <c r="H604" s="456"/>
      <c r="I604" s="475"/>
    </row>
    <row r="605" customHeight="1" spans="1:10">
      <c r="A605" s="453">
        <v>20816</v>
      </c>
      <c r="B605" s="454" t="s">
        <v>467</v>
      </c>
      <c r="C605" s="459">
        <f>SUM(C606:C610)</f>
        <v>0</v>
      </c>
      <c r="D605" s="459">
        <f>SUM(D606:D610)</f>
        <v>4</v>
      </c>
      <c r="E605" s="459">
        <f>SUM(E606:E610)</f>
        <v>0</v>
      </c>
      <c r="F605" s="456" t="str">
        <f t="shared" si="20"/>
        <v/>
      </c>
      <c r="G605" s="456">
        <f t="shared" si="21"/>
        <v>0</v>
      </c>
      <c r="H605" s="456"/>
      <c r="I605" s="474">
        <f>SUM(I606:I610)</f>
        <v>0</v>
      </c>
      <c r="J605" s="473"/>
    </row>
    <row r="606" customHeight="1" spans="1:9">
      <c r="A606" s="460">
        <v>2081601</v>
      </c>
      <c r="B606" s="467" t="s">
        <v>45</v>
      </c>
      <c r="C606" s="462"/>
      <c r="D606" s="462"/>
      <c r="E606" s="462"/>
      <c r="F606" s="464" t="str">
        <f t="shared" si="20"/>
        <v/>
      </c>
      <c r="G606" s="464" t="str">
        <f t="shared" si="21"/>
        <v/>
      </c>
      <c r="H606" s="456"/>
      <c r="I606" s="475"/>
    </row>
    <row r="607" customHeight="1" spans="1:9">
      <c r="A607" s="460">
        <v>2081602</v>
      </c>
      <c r="B607" s="467" t="s">
        <v>46</v>
      </c>
      <c r="C607" s="462"/>
      <c r="D607" s="462"/>
      <c r="E607" s="462"/>
      <c r="F607" s="464" t="str">
        <f t="shared" si="20"/>
        <v/>
      </c>
      <c r="G607" s="464" t="str">
        <f t="shared" si="21"/>
        <v/>
      </c>
      <c r="H607" s="456"/>
      <c r="I607" s="475"/>
    </row>
    <row r="608" customHeight="1" spans="1:9">
      <c r="A608" s="460">
        <v>2081603</v>
      </c>
      <c r="B608" s="460" t="s">
        <v>47</v>
      </c>
      <c r="C608" s="462"/>
      <c r="D608" s="462"/>
      <c r="E608" s="462"/>
      <c r="F608" s="464" t="str">
        <f t="shared" si="20"/>
        <v/>
      </c>
      <c r="G608" s="464" t="str">
        <f t="shared" si="21"/>
        <v/>
      </c>
      <c r="H608" s="456"/>
      <c r="I608" s="475"/>
    </row>
    <row r="609" customHeight="1" spans="1:10">
      <c r="A609" s="460">
        <v>2081650</v>
      </c>
      <c r="B609" s="482" t="s">
        <v>54</v>
      </c>
      <c r="C609" s="483"/>
      <c r="D609" s="483"/>
      <c r="E609" s="462"/>
      <c r="F609" s="464" t="str">
        <f>IFERROR((#REF!/E609)*100%,"")</f>
        <v/>
      </c>
      <c r="G609" s="464" t="str">
        <f>IFERROR((#REF!/D609)*100%,"")</f>
        <v/>
      </c>
      <c r="H609" s="456"/>
      <c r="I609" s="475"/>
      <c r="J609" s="484"/>
    </row>
    <row r="610" customHeight="1" spans="1:9">
      <c r="A610" s="460">
        <v>2081699</v>
      </c>
      <c r="B610" s="467" t="s">
        <v>468</v>
      </c>
      <c r="C610" s="462"/>
      <c r="D610" s="462">
        <v>4</v>
      </c>
      <c r="E610" s="462"/>
      <c r="F610" s="464" t="str">
        <f t="shared" ref="F610:F673" si="22">IFERROR((E610/C610)*100%,"")</f>
        <v/>
      </c>
      <c r="G610" s="464">
        <f t="shared" ref="G610:G673" si="23">IFERROR((E610/D610)*100%,"")</f>
        <v>0</v>
      </c>
      <c r="H610" s="456"/>
      <c r="I610" s="475"/>
    </row>
    <row r="611" customHeight="1" spans="1:10">
      <c r="A611" s="453">
        <v>20819</v>
      </c>
      <c r="B611" s="454" t="s">
        <v>469</v>
      </c>
      <c r="C611" s="459">
        <f>SUM(C612:C613)</f>
        <v>2598.03</v>
      </c>
      <c r="D611" s="459">
        <f>SUM(D612:D613)</f>
        <v>2520</v>
      </c>
      <c r="E611" s="459">
        <f>SUM(E612:E613)</f>
        <v>5296.03</v>
      </c>
      <c r="F611" s="456">
        <f t="shared" si="22"/>
        <v>2.03847915536002</v>
      </c>
      <c r="G611" s="456">
        <f t="shared" si="23"/>
        <v>2.10159920634921</v>
      </c>
      <c r="H611" s="456"/>
      <c r="I611" s="474">
        <f>SUM(I612:I613)</f>
        <v>0</v>
      </c>
      <c r="J611" s="473"/>
    </row>
    <row r="612" customHeight="1" spans="1:9">
      <c r="A612" s="460">
        <v>2081901</v>
      </c>
      <c r="B612" s="467" t="s">
        <v>470</v>
      </c>
      <c r="C612" s="462">
        <v>414</v>
      </c>
      <c r="D612" s="462">
        <v>458</v>
      </c>
      <c r="E612" s="462"/>
      <c r="F612" s="464">
        <f t="shared" si="22"/>
        <v>0</v>
      </c>
      <c r="G612" s="464">
        <f t="shared" si="23"/>
        <v>0</v>
      </c>
      <c r="H612" s="456"/>
      <c r="I612" s="475"/>
    </row>
    <row r="613" customHeight="1" spans="1:9">
      <c r="A613" s="460">
        <v>2081902</v>
      </c>
      <c r="B613" s="467" t="s">
        <v>471</v>
      </c>
      <c r="C613" s="462">
        <v>2184.03</v>
      </c>
      <c r="D613" s="462">
        <v>2062</v>
      </c>
      <c r="E613" s="462">
        <v>5296.03</v>
      </c>
      <c r="F613" s="464">
        <f t="shared" si="22"/>
        <v>2.42488885225936</v>
      </c>
      <c r="G613" s="464">
        <f t="shared" si="23"/>
        <v>2.56839476236663</v>
      </c>
      <c r="H613" s="456"/>
      <c r="I613" s="475"/>
    </row>
    <row r="614" customHeight="1" spans="1:10">
      <c r="A614" s="453">
        <v>20820</v>
      </c>
      <c r="B614" s="454" t="s">
        <v>472</v>
      </c>
      <c r="C614" s="459">
        <f>SUM(C615:C616)</f>
        <v>33.45</v>
      </c>
      <c r="D614" s="459">
        <f>SUM(D615:D616)</f>
        <v>76</v>
      </c>
      <c r="E614" s="459">
        <f>SUM(E615:E616)</f>
        <v>155</v>
      </c>
      <c r="F614" s="456">
        <f t="shared" si="22"/>
        <v>4.63378176382661</v>
      </c>
      <c r="G614" s="456">
        <f t="shared" si="23"/>
        <v>2.03947368421053</v>
      </c>
      <c r="H614" s="456"/>
      <c r="I614" s="474">
        <f>SUM(I615:I616)</f>
        <v>0</v>
      </c>
      <c r="J614" s="473"/>
    </row>
    <row r="615" customHeight="1" spans="1:9">
      <c r="A615" s="460">
        <v>2082001</v>
      </c>
      <c r="B615" s="467" t="s">
        <v>473</v>
      </c>
      <c r="C615" s="462">
        <v>33.45</v>
      </c>
      <c r="D615" s="462">
        <v>57</v>
      </c>
      <c r="E615" s="462">
        <v>100</v>
      </c>
      <c r="F615" s="464">
        <f t="shared" si="22"/>
        <v>2.98953662182362</v>
      </c>
      <c r="G615" s="464">
        <f t="shared" si="23"/>
        <v>1.75438596491228</v>
      </c>
      <c r="H615" s="456"/>
      <c r="I615" s="475"/>
    </row>
    <row r="616" customHeight="1" spans="1:9">
      <c r="A616" s="460">
        <v>2082002</v>
      </c>
      <c r="B616" s="467" t="s">
        <v>474</v>
      </c>
      <c r="C616" s="462"/>
      <c r="D616" s="462">
        <v>19</v>
      </c>
      <c r="E616" s="462">
        <v>55</v>
      </c>
      <c r="F616" s="464" t="str">
        <f t="shared" si="22"/>
        <v/>
      </c>
      <c r="G616" s="464">
        <f t="shared" si="23"/>
        <v>2.89473684210526</v>
      </c>
      <c r="H616" s="456"/>
      <c r="I616" s="475"/>
    </row>
    <row r="617" customHeight="1" spans="1:10">
      <c r="A617" s="453">
        <v>20821</v>
      </c>
      <c r="B617" s="454" t="s">
        <v>475</v>
      </c>
      <c r="C617" s="459">
        <f>SUM(C618:C619)</f>
        <v>2420.09</v>
      </c>
      <c r="D617" s="459">
        <f>SUM(D618:D619)</f>
        <v>2892</v>
      </c>
      <c r="E617" s="459">
        <f>SUM(E618:E619)</f>
        <v>3550.1</v>
      </c>
      <c r="F617" s="456">
        <f t="shared" si="22"/>
        <v>1.46692891586677</v>
      </c>
      <c r="G617" s="456">
        <f t="shared" si="23"/>
        <v>1.22755878284924</v>
      </c>
      <c r="H617" s="456"/>
      <c r="I617" s="474">
        <f>SUM(I618:I619)</f>
        <v>0</v>
      </c>
      <c r="J617" s="473"/>
    </row>
    <row r="618" customHeight="1" spans="1:9">
      <c r="A618" s="460">
        <v>2082101</v>
      </c>
      <c r="B618" s="467" t="s">
        <v>476</v>
      </c>
      <c r="C618" s="462">
        <v>33</v>
      </c>
      <c r="D618" s="462">
        <v>33</v>
      </c>
      <c r="E618" s="462">
        <v>212</v>
      </c>
      <c r="F618" s="464">
        <f t="shared" si="22"/>
        <v>6.42424242424242</v>
      </c>
      <c r="G618" s="464">
        <f t="shared" si="23"/>
        <v>6.42424242424242</v>
      </c>
      <c r="H618" s="456"/>
      <c r="I618" s="475"/>
    </row>
    <row r="619" customHeight="1" spans="1:9">
      <c r="A619" s="460">
        <v>2082102</v>
      </c>
      <c r="B619" s="467" t="s">
        <v>477</v>
      </c>
      <c r="C619" s="462">
        <v>2387.09</v>
      </c>
      <c r="D619" s="462">
        <v>2859</v>
      </c>
      <c r="E619" s="462">
        <v>3338.1</v>
      </c>
      <c r="F619" s="464">
        <f t="shared" si="22"/>
        <v>1.39839721166776</v>
      </c>
      <c r="G619" s="464">
        <f t="shared" si="23"/>
        <v>1.16757607555089</v>
      </c>
      <c r="H619" s="456"/>
      <c r="I619" s="475"/>
    </row>
    <row r="620" customHeight="1" spans="1:10">
      <c r="A620" s="453">
        <v>20824</v>
      </c>
      <c r="B620" s="454" t="s">
        <v>478</v>
      </c>
      <c r="C620" s="459">
        <f>SUM(C621:C622)</f>
        <v>0</v>
      </c>
      <c r="D620" s="459">
        <f>SUM(D621:D622)</f>
        <v>0</v>
      </c>
      <c r="E620" s="459">
        <f>SUM(E621:E622)</f>
        <v>0</v>
      </c>
      <c r="F620" s="456" t="str">
        <f t="shared" si="22"/>
        <v/>
      </c>
      <c r="G620" s="456" t="str">
        <f t="shared" si="23"/>
        <v/>
      </c>
      <c r="H620" s="456"/>
      <c r="I620" s="474">
        <f>SUM(I621:I622)</f>
        <v>0</v>
      </c>
      <c r="J620" s="473"/>
    </row>
    <row r="621" customHeight="1" spans="1:9">
      <c r="A621" s="460">
        <v>2082401</v>
      </c>
      <c r="B621" s="467" t="s">
        <v>479</v>
      </c>
      <c r="C621" s="462"/>
      <c r="D621" s="462"/>
      <c r="E621" s="462"/>
      <c r="F621" s="464" t="str">
        <f t="shared" si="22"/>
        <v/>
      </c>
      <c r="G621" s="464" t="str">
        <f t="shared" si="23"/>
        <v/>
      </c>
      <c r="H621" s="456"/>
      <c r="I621" s="475"/>
    </row>
    <row r="622" customHeight="1" spans="1:9">
      <c r="A622" s="460">
        <v>2082402</v>
      </c>
      <c r="B622" s="467" t="s">
        <v>480</v>
      </c>
      <c r="C622" s="462"/>
      <c r="D622" s="462"/>
      <c r="E622" s="462"/>
      <c r="F622" s="464" t="str">
        <f t="shared" si="22"/>
        <v/>
      </c>
      <c r="G622" s="464" t="str">
        <f t="shared" si="23"/>
        <v/>
      </c>
      <c r="H622" s="456"/>
      <c r="I622" s="475"/>
    </row>
    <row r="623" customHeight="1" spans="1:10">
      <c r="A623" s="453">
        <v>20825</v>
      </c>
      <c r="B623" s="454" t="s">
        <v>481</v>
      </c>
      <c r="C623" s="459">
        <f>SUM(C624:C625)</f>
        <v>20</v>
      </c>
      <c r="D623" s="459">
        <f>SUM(D624:D625)</f>
        <v>97</v>
      </c>
      <c r="E623" s="459">
        <f>SUM(E624:E625)</f>
        <v>18.86</v>
      </c>
      <c r="F623" s="456">
        <f t="shared" si="22"/>
        <v>0.943</v>
      </c>
      <c r="G623" s="456">
        <f t="shared" si="23"/>
        <v>0.194432989690722</v>
      </c>
      <c r="H623" s="456"/>
      <c r="I623" s="474">
        <f>SUM(I624:I625)</f>
        <v>0</v>
      </c>
      <c r="J623" s="473"/>
    </row>
    <row r="624" customHeight="1" spans="1:9">
      <c r="A624" s="460">
        <v>2082501</v>
      </c>
      <c r="B624" s="467" t="s">
        <v>482</v>
      </c>
      <c r="C624" s="462">
        <v>14</v>
      </c>
      <c r="D624" s="462">
        <v>22</v>
      </c>
      <c r="E624" s="462">
        <v>18.86</v>
      </c>
      <c r="F624" s="464">
        <f t="shared" si="22"/>
        <v>1.34714285714286</v>
      </c>
      <c r="G624" s="464">
        <f t="shared" si="23"/>
        <v>0.857272727272727</v>
      </c>
      <c r="H624" s="456"/>
      <c r="I624" s="475"/>
    </row>
    <row r="625" customHeight="1" spans="1:9">
      <c r="A625" s="460">
        <v>2082502</v>
      </c>
      <c r="B625" s="467" t="s">
        <v>483</v>
      </c>
      <c r="C625" s="462">
        <v>6</v>
      </c>
      <c r="D625" s="462">
        <v>75</v>
      </c>
      <c r="E625" s="462"/>
      <c r="F625" s="464">
        <f t="shared" si="22"/>
        <v>0</v>
      </c>
      <c r="G625" s="464">
        <f t="shared" si="23"/>
        <v>0</v>
      </c>
      <c r="H625" s="456"/>
      <c r="I625" s="475"/>
    </row>
    <row r="626" customHeight="1" spans="1:10">
      <c r="A626" s="453">
        <v>20826</v>
      </c>
      <c r="B626" s="454" t="s">
        <v>484</v>
      </c>
      <c r="C626" s="459">
        <f>SUM(C627:C629)</f>
        <v>13469.97</v>
      </c>
      <c r="D626" s="459">
        <f>SUM(D627:D629)</f>
        <v>15654</v>
      </c>
      <c r="E626" s="459">
        <f>SUM(E627:E629)</f>
        <v>9980</v>
      </c>
      <c r="F626" s="456">
        <f t="shared" si="22"/>
        <v>0.740907366534595</v>
      </c>
      <c r="G626" s="456">
        <f t="shared" si="23"/>
        <v>0.637536731825731</v>
      </c>
      <c r="H626" s="456"/>
      <c r="I626" s="474">
        <f>SUM(I627:I629)</f>
        <v>0</v>
      </c>
      <c r="J626" s="473"/>
    </row>
    <row r="627" customHeight="1" spans="1:9">
      <c r="A627" s="460">
        <v>2082601</v>
      </c>
      <c r="B627" s="467" t="s">
        <v>485</v>
      </c>
      <c r="C627" s="462"/>
      <c r="D627" s="462">
        <v>6</v>
      </c>
      <c r="E627" s="462">
        <v>80</v>
      </c>
      <c r="F627" s="464" t="str">
        <f t="shared" si="22"/>
        <v/>
      </c>
      <c r="G627" s="464">
        <f t="shared" si="23"/>
        <v>13.3333333333333</v>
      </c>
      <c r="H627" s="456"/>
      <c r="I627" s="475"/>
    </row>
    <row r="628" customHeight="1" spans="1:9">
      <c r="A628" s="460">
        <v>2082602</v>
      </c>
      <c r="B628" s="467" t="s">
        <v>486</v>
      </c>
      <c r="C628" s="462">
        <v>13469.97</v>
      </c>
      <c r="D628" s="462">
        <v>15648</v>
      </c>
      <c r="E628" s="462">
        <v>9900</v>
      </c>
      <c r="F628" s="464">
        <f t="shared" si="22"/>
        <v>0.734968229327905</v>
      </c>
      <c r="G628" s="464">
        <f t="shared" si="23"/>
        <v>0.632668711656442</v>
      </c>
      <c r="H628" s="456"/>
      <c r="I628" s="475"/>
    </row>
    <row r="629" customHeight="1" spans="1:9">
      <c r="A629" s="460">
        <v>2082699</v>
      </c>
      <c r="B629" s="467" t="s">
        <v>487</v>
      </c>
      <c r="C629" s="462"/>
      <c r="D629" s="462"/>
      <c r="E629" s="462"/>
      <c r="F629" s="464" t="str">
        <f t="shared" si="22"/>
        <v/>
      </c>
      <c r="G629" s="464" t="str">
        <f t="shared" si="23"/>
        <v/>
      </c>
      <c r="H629" s="456"/>
      <c r="I629" s="475"/>
    </row>
    <row r="630" customHeight="1" spans="1:10">
      <c r="A630" s="453">
        <v>20827</v>
      </c>
      <c r="B630" s="454" t="s">
        <v>488</v>
      </c>
      <c r="C630" s="459">
        <f>SUM(C631:C633)</f>
        <v>0</v>
      </c>
      <c r="D630" s="459">
        <f>SUM(D631:D633)</f>
        <v>0</v>
      </c>
      <c r="E630" s="459">
        <f>SUM(E631:E633)</f>
        <v>0</v>
      </c>
      <c r="F630" s="456" t="str">
        <f t="shared" si="22"/>
        <v/>
      </c>
      <c r="G630" s="456" t="str">
        <f t="shared" si="23"/>
        <v/>
      </c>
      <c r="H630" s="456"/>
      <c r="I630" s="474">
        <f>SUM(I631:I633)</f>
        <v>0</v>
      </c>
      <c r="J630" s="473"/>
    </row>
    <row r="631" customHeight="1" spans="1:9">
      <c r="A631" s="460">
        <v>2082701</v>
      </c>
      <c r="B631" s="467" t="s">
        <v>489</v>
      </c>
      <c r="C631" s="462"/>
      <c r="D631" s="462"/>
      <c r="E631" s="462"/>
      <c r="F631" s="464" t="str">
        <f t="shared" si="22"/>
        <v/>
      </c>
      <c r="G631" s="464" t="str">
        <f t="shared" si="23"/>
        <v/>
      </c>
      <c r="H631" s="456"/>
      <c r="I631" s="475"/>
    </row>
    <row r="632" customHeight="1" spans="1:9">
      <c r="A632" s="460">
        <v>2082702</v>
      </c>
      <c r="B632" s="467" t="s">
        <v>490</v>
      </c>
      <c r="C632" s="462"/>
      <c r="D632" s="462"/>
      <c r="E632" s="462"/>
      <c r="F632" s="464" t="str">
        <f t="shared" si="22"/>
        <v/>
      </c>
      <c r="G632" s="464" t="str">
        <f t="shared" si="23"/>
        <v/>
      </c>
      <c r="H632" s="456"/>
      <c r="I632" s="475"/>
    </row>
    <row r="633" customHeight="1" spans="1:9">
      <c r="A633" s="460">
        <v>2082799</v>
      </c>
      <c r="B633" s="467" t="s">
        <v>491</v>
      </c>
      <c r="C633" s="462"/>
      <c r="D633" s="462"/>
      <c r="E633" s="462"/>
      <c r="F633" s="464" t="str">
        <f t="shared" si="22"/>
        <v/>
      </c>
      <c r="G633" s="464" t="str">
        <f t="shared" si="23"/>
        <v/>
      </c>
      <c r="H633" s="456"/>
      <c r="I633" s="475"/>
    </row>
    <row r="634" customHeight="1" spans="1:10">
      <c r="A634" s="453">
        <v>20828</v>
      </c>
      <c r="B634" s="453" t="s">
        <v>492</v>
      </c>
      <c r="C634" s="459">
        <f>SUM(C635:C641)</f>
        <v>207.75</v>
      </c>
      <c r="D634" s="459">
        <f>SUM(D635:D641)</f>
        <v>432</v>
      </c>
      <c r="E634" s="459">
        <f>SUM(E635:E641)</f>
        <v>291.93</v>
      </c>
      <c r="F634" s="456">
        <f t="shared" si="22"/>
        <v>1.40519855595668</v>
      </c>
      <c r="G634" s="456">
        <f t="shared" si="23"/>
        <v>0.675763888888889</v>
      </c>
      <c r="H634" s="456"/>
      <c r="I634" s="474">
        <f>SUM(I635:I641)</f>
        <v>0</v>
      </c>
      <c r="J634" s="473"/>
    </row>
    <row r="635" customHeight="1" spans="1:9">
      <c r="A635" s="460">
        <v>2082801</v>
      </c>
      <c r="B635" s="467" t="s">
        <v>45</v>
      </c>
      <c r="C635" s="462">
        <v>54.35</v>
      </c>
      <c r="D635" s="462">
        <v>65</v>
      </c>
      <c r="E635" s="462">
        <v>74.84</v>
      </c>
      <c r="F635" s="464">
        <f t="shared" si="22"/>
        <v>1.3770009199632</v>
      </c>
      <c r="G635" s="464">
        <f t="shared" si="23"/>
        <v>1.15138461538462</v>
      </c>
      <c r="H635" s="456"/>
      <c r="I635" s="475"/>
    </row>
    <row r="636" customHeight="1" spans="1:9">
      <c r="A636" s="460">
        <v>2082802</v>
      </c>
      <c r="B636" s="467" t="s">
        <v>46</v>
      </c>
      <c r="C636" s="462"/>
      <c r="D636" s="462"/>
      <c r="E636" s="462"/>
      <c r="F636" s="464" t="str">
        <f t="shared" si="22"/>
        <v/>
      </c>
      <c r="G636" s="464" t="str">
        <f t="shared" si="23"/>
        <v/>
      </c>
      <c r="H636" s="456"/>
      <c r="I636" s="475"/>
    </row>
    <row r="637" customHeight="1" spans="1:9">
      <c r="A637" s="460">
        <v>2082803</v>
      </c>
      <c r="B637" s="467" t="s">
        <v>47</v>
      </c>
      <c r="C637" s="462"/>
      <c r="D637" s="462">
        <v>1</v>
      </c>
      <c r="E637" s="462"/>
      <c r="F637" s="464" t="str">
        <f t="shared" si="22"/>
        <v/>
      </c>
      <c r="G637" s="464">
        <f t="shared" si="23"/>
        <v>0</v>
      </c>
      <c r="H637" s="456"/>
      <c r="I637" s="475"/>
    </row>
    <row r="638" customHeight="1" spans="1:9">
      <c r="A638" s="460">
        <v>2082804</v>
      </c>
      <c r="B638" s="467" t="s">
        <v>493</v>
      </c>
      <c r="C638" s="462"/>
      <c r="D638" s="462">
        <v>12</v>
      </c>
      <c r="E638" s="462">
        <v>3</v>
      </c>
      <c r="F638" s="464" t="str">
        <f t="shared" si="22"/>
        <v/>
      </c>
      <c r="G638" s="464">
        <f t="shared" si="23"/>
        <v>0.25</v>
      </c>
      <c r="H638" s="456"/>
      <c r="I638" s="475"/>
    </row>
    <row r="639" customHeight="1" spans="1:9">
      <c r="A639" s="460">
        <v>2082805</v>
      </c>
      <c r="B639" s="467" t="s">
        <v>494</v>
      </c>
      <c r="C639" s="462"/>
      <c r="D639" s="462"/>
      <c r="E639" s="462"/>
      <c r="F639" s="464" t="str">
        <f t="shared" si="22"/>
        <v/>
      </c>
      <c r="G639" s="464" t="str">
        <f t="shared" si="23"/>
        <v/>
      </c>
      <c r="H639" s="456"/>
      <c r="I639" s="475"/>
    </row>
    <row r="640" customHeight="1" spans="1:9">
      <c r="A640" s="460">
        <v>2082850</v>
      </c>
      <c r="B640" s="467" t="s">
        <v>54</v>
      </c>
      <c r="C640" s="462">
        <v>153.4</v>
      </c>
      <c r="D640" s="462">
        <v>176</v>
      </c>
      <c r="E640" s="462">
        <v>208.84</v>
      </c>
      <c r="F640" s="464">
        <f t="shared" si="22"/>
        <v>1.36140808344198</v>
      </c>
      <c r="G640" s="464">
        <f t="shared" si="23"/>
        <v>1.18659090909091</v>
      </c>
      <c r="H640" s="456"/>
      <c r="I640" s="475"/>
    </row>
    <row r="641" customHeight="1" spans="1:9">
      <c r="A641" s="460">
        <v>2082899</v>
      </c>
      <c r="B641" s="467" t="s">
        <v>495</v>
      </c>
      <c r="C641" s="462"/>
      <c r="D641" s="462">
        <v>178</v>
      </c>
      <c r="E641" s="462">
        <v>5.25</v>
      </c>
      <c r="F641" s="464" t="str">
        <f t="shared" si="22"/>
        <v/>
      </c>
      <c r="G641" s="464">
        <f t="shared" si="23"/>
        <v>0.0294943820224719</v>
      </c>
      <c r="H641" s="456"/>
      <c r="I641" s="475"/>
    </row>
    <row r="642" customHeight="1" spans="1:10">
      <c r="A642" s="453">
        <v>20830</v>
      </c>
      <c r="B642" s="454" t="s">
        <v>496</v>
      </c>
      <c r="C642" s="459">
        <f>SUM(C643:C644)</f>
        <v>0</v>
      </c>
      <c r="D642" s="459">
        <f>SUM(D643:D644)</f>
        <v>0</v>
      </c>
      <c r="E642" s="459">
        <f>SUM(E643:E644)</f>
        <v>0</v>
      </c>
      <c r="F642" s="456" t="str">
        <f t="shared" si="22"/>
        <v/>
      </c>
      <c r="G642" s="456" t="str">
        <f t="shared" si="23"/>
        <v/>
      </c>
      <c r="H642" s="456"/>
      <c r="I642" s="474">
        <f>SUM(I643:I644)</f>
        <v>0</v>
      </c>
      <c r="J642" s="473"/>
    </row>
    <row r="643" customHeight="1" spans="1:9">
      <c r="A643" s="460">
        <v>2083001</v>
      </c>
      <c r="B643" s="467" t="s">
        <v>497</v>
      </c>
      <c r="C643" s="462"/>
      <c r="D643" s="462"/>
      <c r="E643" s="462"/>
      <c r="F643" s="464" t="str">
        <f t="shared" si="22"/>
        <v/>
      </c>
      <c r="G643" s="464" t="str">
        <f t="shared" si="23"/>
        <v/>
      </c>
      <c r="H643" s="456"/>
      <c r="I643" s="475"/>
    </row>
    <row r="644" customHeight="1" spans="1:9">
      <c r="A644" s="460">
        <v>2083099</v>
      </c>
      <c r="B644" s="467" t="s">
        <v>498</v>
      </c>
      <c r="C644" s="462"/>
      <c r="D644" s="462"/>
      <c r="E644" s="462"/>
      <c r="F644" s="464" t="str">
        <f t="shared" si="22"/>
        <v/>
      </c>
      <c r="G644" s="464" t="str">
        <f t="shared" si="23"/>
        <v/>
      </c>
      <c r="H644" s="456"/>
      <c r="I644" s="475"/>
    </row>
    <row r="645" customHeight="1" spans="1:10">
      <c r="A645" s="453">
        <v>20899</v>
      </c>
      <c r="B645" s="454" t="s">
        <v>499</v>
      </c>
      <c r="C645" s="459">
        <f>SUM(C646)</f>
        <v>10</v>
      </c>
      <c r="D645" s="459">
        <f>SUM(D646)</f>
        <v>1533</v>
      </c>
      <c r="E645" s="459">
        <f>SUM(E646)</f>
        <v>463.6</v>
      </c>
      <c r="F645" s="456">
        <f t="shared" si="22"/>
        <v>46.36</v>
      </c>
      <c r="G645" s="456">
        <f t="shared" si="23"/>
        <v>0.302413568166993</v>
      </c>
      <c r="H645" s="456"/>
      <c r="I645" s="474">
        <f>SUM(I646)</f>
        <v>0</v>
      </c>
      <c r="J645" s="473"/>
    </row>
    <row r="646" customHeight="1" spans="1:9">
      <c r="A646" s="460">
        <v>2089999</v>
      </c>
      <c r="B646" s="467" t="s">
        <v>500</v>
      </c>
      <c r="C646" s="462">
        <v>10</v>
      </c>
      <c r="D646" s="462">
        <v>1533</v>
      </c>
      <c r="E646" s="462">
        <v>463.6</v>
      </c>
      <c r="F646" s="464">
        <f t="shared" si="22"/>
        <v>46.36</v>
      </c>
      <c r="G646" s="464">
        <f t="shared" si="23"/>
        <v>0.302413568166993</v>
      </c>
      <c r="H646" s="456"/>
      <c r="I646" s="475"/>
    </row>
    <row r="647" customHeight="1" spans="1:10">
      <c r="A647" s="453">
        <v>210</v>
      </c>
      <c r="B647" s="454" t="s">
        <v>501</v>
      </c>
      <c r="C647" s="455">
        <f>C648+C653+C668+C672+C684+C687+C691+C696+C700+C704+C707+C716+C718</f>
        <v>30692.14</v>
      </c>
      <c r="D647" s="455">
        <f>D648+D653+D668+D672+D684+D687+D691+D696+D700+D704+D707+D716+D718</f>
        <v>27584</v>
      </c>
      <c r="E647" s="455">
        <f>E648+E653+E668+E672+E684+E687+E691+E696+E700+E704+E707+E716+E718</f>
        <v>20885.2</v>
      </c>
      <c r="F647" s="456">
        <f t="shared" si="22"/>
        <v>0.680473893316009</v>
      </c>
      <c r="G647" s="456">
        <f t="shared" si="23"/>
        <v>0.757149071925754</v>
      </c>
      <c r="H647" s="457"/>
      <c r="I647" s="479">
        <f>I648+I653+I668+I672+I684+I687+I691+I696+I700+I704+I707+I716+I718</f>
        <v>0</v>
      </c>
      <c r="J647" s="473"/>
    </row>
    <row r="648" customHeight="1" spans="1:10">
      <c r="A648" s="453">
        <v>21001</v>
      </c>
      <c r="B648" s="454" t="s">
        <v>502</v>
      </c>
      <c r="C648" s="459">
        <f>SUM(C649:C652)</f>
        <v>727.08</v>
      </c>
      <c r="D648" s="459">
        <f>SUM(D649:D652)</f>
        <v>872</v>
      </c>
      <c r="E648" s="459">
        <f>SUM(E649:E652)</f>
        <v>193.62</v>
      </c>
      <c r="F648" s="456">
        <f t="shared" si="22"/>
        <v>0.266298068988282</v>
      </c>
      <c r="G648" s="456">
        <f t="shared" si="23"/>
        <v>0.22204128440367</v>
      </c>
      <c r="H648" s="456"/>
      <c r="I648" s="474">
        <f>SUM(I649:I652)</f>
        <v>0</v>
      </c>
      <c r="J648" s="473"/>
    </row>
    <row r="649" customHeight="1" spans="1:9">
      <c r="A649" s="460">
        <v>2100101</v>
      </c>
      <c r="B649" s="467" t="s">
        <v>45</v>
      </c>
      <c r="C649" s="462">
        <v>202.22</v>
      </c>
      <c r="D649" s="462">
        <v>255</v>
      </c>
      <c r="E649" s="462">
        <v>162.36</v>
      </c>
      <c r="F649" s="464">
        <f t="shared" si="22"/>
        <v>0.802887943823559</v>
      </c>
      <c r="G649" s="464">
        <f t="shared" si="23"/>
        <v>0.636705882352941</v>
      </c>
      <c r="H649" s="456"/>
      <c r="I649" s="475"/>
    </row>
    <row r="650" customHeight="1" spans="1:9">
      <c r="A650" s="460">
        <v>2100102</v>
      </c>
      <c r="B650" s="467" t="s">
        <v>46</v>
      </c>
      <c r="C650" s="462"/>
      <c r="D650" s="462"/>
      <c r="E650" s="462"/>
      <c r="F650" s="464" t="str">
        <f t="shared" si="22"/>
        <v/>
      </c>
      <c r="G650" s="464" t="str">
        <f t="shared" si="23"/>
        <v/>
      </c>
      <c r="H650" s="456"/>
      <c r="I650" s="475"/>
    </row>
    <row r="651" customHeight="1" spans="1:9">
      <c r="A651" s="460">
        <v>2100103</v>
      </c>
      <c r="B651" s="467" t="s">
        <v>47</v>
      </c>
      <c r="C651" s="462"/>
      <c r="D651" s="462"/>
      <c r="E651" s="462"/>
      <c r="F651" s="464" t="str">
        <f t="shared" si="22"/>
        <v/>
      </c>
      <c r="G651" s="464" t="str">
        <f t="shared" si="23"/>
        <v/>
      </c>
      <c r="H651" s="456"/>
      <c r="I651" s="475"/>
    </row>
    <row r="652" customHeight="1" spans="1:9">
      <c r="A652" s="460">
        <v>2100199</v>
      </c>
      <c r="B652" s="467" t="s">
        <v>503</v>
      </c>
      <c r="C652" s="462">
        <v>524.86</v>
      </c>
      <c r="D652" s="462">
        <v>617</v>
      </c>
      <c r="E652" s="462">
        <v>31.26</v>
      </c>
      <c r="F652" s="464">
        <f t="shared" si="22"/>
        <v>0.0595587394733834</v>
      </c>
      <c r="G652" s="464">
        <f t="shared" si="23"/>
        <v>0.0506645056726094</v>
      </c>
      <c r="H652" s="456"/>
      <c r="I652" s="475"/>
    </row>
    <row r="653" customHeight="1" spans="1:10">
      <c r="A653" s="453">
        <v>21002</v>
      </c>
      <c r="B653" s="454" t="s">
        <v>504</v>
      </c>
      <c r="C653" s="459">
        <f>SUM(C654:C667)</f>
        <v>2246.71</v>
      </c>
      <c r="D653" s="459">
        <f>SUM(D654:D667)</f>
        <v>2452</v>
      </c>
      <c r="E653" s="459">
        <f>SUM(E654:E667)</f>
        <v>1693.9</v>
      </c>
      <c r="F653" s="456">
        <f t="shared" si="22"/>
        <v>0.753946882330163</v>
      </c>
      <c r="G653" s="456">
        <f t="shared" si="23"/>
        <v>0.690823817292007</v>
      </c>
      <c r="H653" s="456"/>
      <c r="I653" s="474">
        <f>SUM(I654:I667)</f>
        <v>0</v>
      </c>
      <c r="J653" s="473"/>
    </row>
    <row r="654" customHeight="1" spans="1:9">
      <c r="A654" s="460">
        <v>2100201</v>
      </c>
      <c r="B654" s="467" t="s">
        <v>505</v>
      </c>
      <c r="C654" s="462">
        <v>2123</v>
      </c>
      <c r="D654" s="462">
        <v>1703</v>
      </c>
      <c r="E654" s="462">
        <v>1546.48</v>
      </c>
      <c r="F654" s="464">
        <f t="shared" si="22"/>
        <v>0.728440885539331</v>
      </c>
      <c r="G654" s="464">
        <f t="shared" si="23"/>
        <v>0.908091603053435</v>
      </c>
      <c r="H654" s="456"/>
      <c r="I654" s="475"/>
    </row>
    <row r="655" customHeight="1" spans="1:9">
      <c r="A655" s="460">
        <v>2100202</v>
      </c>
      <c r="B655" s="467" t="s">
        <v>506</v>
      </c>
      <c r="C655" s="462">
        <v>123.71</v>
      </c>
      <c r="D655" s="462">
        <v>227</v>
      </c>
      <c r="E655" s="462">
        <v>147.42</v>
      </c>
      <c r="F655" s="464">
        <f t="shared" si="22"/>
        <v>1.19165790962735</v>
      </c>
      <c r="G655" s="464">
        <f t="shared" si="23"/>
        <v>0.64942731277533</v>
      </c>
      <c r="H655" s="456"/>
      <c r="I655" s="475"/>
    </row>
    <row r="656" customHeight="1" spans="1:9">
      <c r="A656" s="460">
        <v>2100203</v>
      </c>
      <c r="B656" s="467" t="s">
        <v>507</v>
      </c>
      <c r="C656" s="462"/>
      <c r="D656" s="462"/>
      <c r="E656" s="462"/>
      <c r="F656" s="464" t="str">
        <f t="shared" si="22"/>
        <v/>
      </c>
      <c r="G656" s="464" t="str">
        <f t="shared" si="23"/>
        <v/>
      </c>
      <c r="H656" s="456"/>
      <c r="I656" s="475"/>
    </row>
    <row r="657" customHeight="1" spans="1:9">
      <c r="A657" s="460">
        <v>2100204</v>
      </c>
      <c r="B657" s="467" t="s">
        <v>508</v>
      </c>
      <c r="C657" s="462"/>
      <c r="D657" s="462"/>
      <c r="E657" s="462"/>
      <c r="F657" s="464" t="str">
        <f t="shared" si="22"/>
        <v/>
      </c>
      <c r="G657" s="464" t="str">
        <f t="shared" si="23"/>
        <v/>
      </c>
      <c r="H657" s="456"/>
      <c r="I657" s="475"/>
    </row>
    <row r="658" customHeight="1" spans="1:9">
      <c r="A658" s="460">
        <v>2100205</v>
      </c>
      <c r="B658" s="467" t="s">
        <v>509</v>
      </c>
      <c r="C658" s="462"/>
      <c r="D658" s="462"/>
      <c r="E658" s="462"/>
      <c r="F658" s="464" t="str">
        <f t="shared" si="22"/>
        <v/>
      </c>
      <c r="G658" s="464" t="str">
        <f t="shared" si="23"/>
        <v/>
      </c>
      <c r="H658" s="456"/>
      <c r="I658" s="475"/>
    </row>
    <row r="659" customHeight="1" spans="1:9">
      <c r="A659" s="460">
        <v>2100206</v>
      </c>
      <c r="B659" s="467" t="s">
        <v>510</v>
      </c>
      <c r="C659" s="462"/>
      <c r="D659" s="462"/>
      <c r="E659" s="462"/>
      <c r="F659" s="464" t="str">
        <f t="shared" si="22"/>
        <v/>
      </c>
      <c r="G659" s="464" t="str">
        <f t="shared" si="23"/>
        <v/>
      </c>
      <c r="H659" s="456"/>
      <c r="I659" s="475"/>
    </row>
    <row r="660" customHeight="1" spans="1:9">
      <c r="A660" s="460">
        <v>2100207</v>
      </c>
      <c r="B660" s="467" t="s">
        <v>511</v>
      </c>
      <c r="C660" s="462"/>
      <c r="D660" s="462"/>
      <c r="E660" s="462"/>
      <c r="F660" s="464" t="str">
        <f t="shared" si="22"/>
        <v/>
      </c>
      <c r="G660" s="464" t="str">
        <f t="shared" si="23"/>
        <v/>
      </c>
      <c r="H660" s="456"/>
      <c r="I660" s="475"/>
    </row>
    <row r="661" customHeight="1" spans="1:9">
      <c r="A661" s="460">
        <v>2100208</v>
      </c>
      <c r="B661" s="467" t="s">
        <v>512</v>
      </c>
      <c r="C661" s="462"/>
      <c r="D661" s="462"/>
      <c r="E661" s="462"/>
      <c r="F661" s="464" t="str">
        <f t="shared" si="22"/>
        <v/>
      </c>
      <c r="G661" s="464" t="str">
        <f t="shared" si="23"/>
        <v/>
      </c>
      <c r="H661" s="456"/>
      <c r="I661" s="475"/>
    </row>
    <row r="662" customHeight="1" spans="1:9">
      <c r="A662" s="460">
        <v>2100209</v>
      </c>
      <c r="B662" s="467" t="s">
        <v>513</v>
      </c>
      <c r="C662" s="462"/>
      <c r="D662" s="462"/>
      <c r="E662" s="462"/>
      <c r="F662" s="464" t="str">
        <f t="shared" si="22"/>
        <v/>
      </c>
      <c r="G662" s="464" t="str">
        <f t="shared" si="23"/>
        <v/>
      </c>
      <c r="H662" s="456"/>
      <c r="I662" s="475"/>
    </row>
    <row r="663" customHeight="1" spans="1:9">
      <c r="A663" s="460">
        <v>2100210</v>
      </c>
      <c r="B663" s="467" t="s">
        <v>514</v>
      </c>
      <c r="C663" s="462"/>
      <c r="D663" s="462"/>
      <c r="E663" s="462"/>
      <c r="F663" s="464" t="str">
        <f t="shared" si="22"/>
        <v/>
      </c>
      <c r="G663" s="464" t="str">
        <f t="shared" si="23"/>
        <v/>
      </c>
      <c r="H663" s="456"/>
      <c r="I663" s="475"/>
    </row>
    <row r="664" customHeight="1" spans="1:9">
      <c r="A664" s="460">
        <v>2100211</v>
      </c>
      <c r="B664" s="467" t="s">
        <v>515</v>
      </c>
      <c r="C664" s="462"/>
      <c r="D664" s="462"/>
      <c r="E664" s="462"/>
      <c r="F664" s="464" t="str">
        <f t="shared" si="22"/>
        <v/>
      </c>
      <c r="G664" s="464" t="str">
        <f t="shared" si="23"/>
        <v/>
      </c>
      <c r="H664" s="456"/>
      <c r="I664" s="475"/>
    </row>
    <row r="665" customHeight="1" spans="1:9">
      <c r="A665" s="460">
        <v>2100212</v>
      </c>
      <c r="B665" s="467" t="s">
        <v>516</v>
      </c>
      <c r="C665" s="462"/>
      <c r="D665" s="462"/>
      <c r="E665" s="462"/>
      <c r="F665" s="464" t="str">
        <f t="shared" si="22"/>
        <v/>
      </c>
      <c r="G665" s="464" t="str">
        <f t="shared" si="23"/>
        <v/>
      </c>
      <c r="H665" s="456"/>
      <c r="I665" s="475"/>
    </row>
    <row r="666" customHeight="1" spans="1:9">
      <c r="A666" s="460">
        <v>2100213</v>
      </c>
      <c r="B666" s="467" t="s">
        <v>517</v>
      </c>
      <c r="C666" s="462"/>
      <c r="D666" s="462"/>
      <c r="E666" s="462"/>
      <c r="F666" s="464" t="str">
        <f t="shared" si="22"/>
        <v/>
      </c>
      <c r="G666" s="464" t="str">
        <f t="shared" si="23"/>
        <v/>
      </c>
      <c r="H666" s="456"/>
      <c r="I666" s="475"/>
    </row>
    <row r="667" customHeight="1" spans="1:9">
      <c r="A667" s="460">
        <v>2100299</v>
      </c>
      <c r="B667" s="467" t="s">
        <v>518</v>
      </c>
      <c r="C667" s="462"/>
      <c r="D667" s="462">
        <v>522</v>
      </c>
      <c r="E667" s="462"/>
      <c r="F667" s="464" t="str">
        <f t="shared" si="22"/>
        <v/>
      </c>
      <c r="G667" s="464">
        <f t="shared" si="23"/>
        <v>0</v>
      </c>
      <c r="H667" s="456"/>
      <c r="I667" s="475"/>
    </row>
    <row r="668" customHeight="1" spans="1:10">
      <c r="A668" s="453">
        <v>21003</v>
      </c>
      <c r="B668" s="454" t="s">
        <v>519</v>
      </c>
      <c r="C668" s="459">
        <f>SUM(C669:C671)</f>
        <v>2489.24</v>
      </c>
      <c r="D668" s="459">
        <f>SUM(D669:D671)</f>
        <v>2231</v>
      </c>
      <c r="E668" s="459">
        <f>SUM(E669:E671)</f>
        <v>2017.23</v>
      </c>
      <c r="F668" s="456">
        <f t="shared" si="22"/>
        <v>0.810379874981922</v>
      </c>
      <c r="G668" s="456">
        <f t="shared" si="23"/>
        <v>0.904181981174361</v>
      </c>
      <c r="H668" s="456"/>
      <c r="I668" s="474">
        <f>SUM(I669:I671)</f>
        <v>0</v>
      </c>
      <c r="J668" s="473"/>
    </row>
    <row r="669" customHeight="1" spans="1:9">
      <c r="A669" s="460">
        <v>2100301</v>
      </c>
      <c r="B669" s="467" t="s">
        <v>520</v>
      </c>
      <c r="C669" s="462"/>
      <c r="D669" s="462"/>
      <c r="E669" s="462"/>
      <c r="F669" s="464" t="str">
        <f t="shared" si="22"/>
        <v/>
      </c>
      <c r="G669" s="464" t="str">
        <f t="shared" si="23"/>
        <v/>
      </c>
      <c r="H669" s="456"/>
      <c r="I669" s="475"/>
    </row>
    <row r="670" customHeight="1" spans="1:9">
      <c r="A670" s="460">
        <v>2100302</v>
      </c>
      <c r="B670" s="467" t="s">
        <v>521</v>
      </c>
      <c r="C670" s="462">
        <v>2489.24</v>
      </c>
      <c r="D670" s="462">
        <v>1353</v>
      </c>
      <c r="E670" s="462">
        <v>1606.8</v>
      </c>
      <c r="F670" s="464">
        <f t="shared" si="22"/>
        <v>0.645498224357635</v>
      </c>
      <c r="G670" s="464">
        <f t="shared" si="23"/>
        <v>1.18758314855876</v>
      </c>
      <c r="H670" s="456"/>
      <c r="I670" s="475"/>
    </row>
    <row r="671" customHeight="1" spans="1:9">
      <c r="A671" s="460">
        <v>2100399</v>
      </c>
      <c r="B671" s="467" t="s">
        <v>522</v>
      </c>
      <c r="C671" s="462"/>
      <c r="D671" s="462">
        <v>878</v>
      </c>
      <c r="E671" s="462">
        <v>410.43</v>
      </c>
      <c r="F671" s="464" t="str">
        <f t="shared" si="22"/>
        <v/>
      </c>
      <c r="G671" s="464">
        <f t="shared" si="23"/>
        <v>0.46746013667426</v>
      </c>
      <c r="H671" s="456"/>
      <c r="I671" s="475"/>
    </row>
    <row r="672" customHeight="1" spans="1:10">
      <c r="A672" s="453">
        <v>21004</v>
      </c>
      <c r="B672" s="454" t="s">
        <v>523</v>
      </c>
      <c r="C672" s="459">
        <f>SUM(C673:C683)</f>
        <v>5612.03</v>
      </c>
      <c r="D672" s="459">
        <f>SUM(D673:D683)</f>
        <v>9157</v>
      </c>
      <c r="E672" s="459">
        <f>SUM(E673:E683)</f>
        <v>4861.65</v>
      </c>
      <c r="F672" s="456">
        <f t="shared" si="22"/>
        <v>0.86629080742619</v>
      </c>
      <c r="G672" s="456">
        <f t="shared" si="23"/>
        <v>0.530921699246478</v>
      </c>
      <c r="H672" s="456"/>
      <c r="I672" s="474">
        <f>SUM(I673:I683)</f>
        <v>0</v>
      </c>
      <c r="J672" s="473"/>
    </row>
    <row r="673" customHeight="1" spans="1:9">
      <c r="A673" s="460">
        <v>2100401</v>
      </c>
      <c r="B673" s="467" t="s">
        <v>524</v>
      </c>
      <c r="C673" s="462">
        <v>2476.43</v>
      </c>
      <c r="D673" s="462">
        <v>1643</v>
      </c>
      <c r="E673" s="462">
        <v>824.15</v>
      </c>
      <c r="F673" s="464">
        <f t="shared" si="22"/>
        <v>0.332797615922921</v>
      </c>
      <c r="G673" s="464">
        <f t="shared" si="23"/>
        <v>0.501612903225806</v>
      </c>
      <c r="H673" s="456"/>
      <c r="I673" s="475"/>
    </row>
    <row r="674" customHeight="1" spans="1:9">
      <c r="A674" s="460">
        <v>2100402</v>
      </c>
      <c r="B674" s="467" t="s">
        <v>525</v>
      </c>
      <c r="C674" s="462">
        <v>239.6</v>
      </c>
      <c r="D674" s="462">
        <v>378</v>
      </c>
      <c r="E674" s="462">
        <v>260.4</v>
      </c>
      <c r="F674" s="464">
        <f t="shared" ref="F674:F737" si="24">IFERROR((E674/C674)*100%,"")</f>
        <v>1.08681135225376</v>
      </c>
      <c r="G674" s="464">
        <f t="shared" ref="G674:G737" si="25">IFERROR((E674/D674)*100%,"")</f>
        <v>0.688888888888889</v>
      </c>
      <c r="H674" s="456"/>
      <c r="I674" s="475"/>
    </row>
    <row r="675" customHeight="1" spans="1:9">
      <c r="A675" s="460">
        <v>2100403</v>
      </c>
      <c r="B675" s="467" t="s">
        <v>526</v>
      </c>
      <c r="C675" s="462"/>
      <c r="D675" s="462"/>
      <c r="E675" s="462">
        <v>493.1</v>
      </c>
      <c r="F675" s="464" t="str">
        <f t="shared" si="24"/>
        <v/>
      </c>
      <c r="G675" s="464" t="str">
        <f t="shared" si="25"/>
        <v/>
      </c>
      <c r="H675" s="456"/>
      <c r="I675" s="475"/>
    </row>
    <row r="676" customHeight="1" spans="1:9">
      <c r="A676" s="460">
        <v>2100404</v>
      </c>
      <c r="B676" s="467" t="s">
        <v>527</v>
      </c>
      <c r="C676" s="462"/>
      <c r="D676" s="462"/>
      <c r="E676" s="462"/>
      <c r="F676" s="464" t="str">
        <f t="shared" si="24"/>
        <v/>
      </c>
      <c r="G676" s="464" t="str">
        <f t="shared" si="25"/>
        <v/>
      </c>
      <c r="H676" s="456"/>
      <c r="I676" s="475"/>
    </row>
    <row r="677" customHeight="1" spans="1:9">
      <c r="A677" s="460">
        <v>2100405</v>
      </c>
      <c r="B677" s="467" t="s">
        <v>528</v>
      </c>
      <c r="C677" s="462"/>
      <c r="D677" s="462"/>
      <c r="E677" s="462"/>
      <c r="F677" s="464" t="str">
        <f t="shared" si="24"/>
        <v/>
      </c>
      <c r="G677" s="464" t="str">
        <f t="shared" si="25"/>
        <v/>
      </c>
      <c r="H677" s="456"/>
      <c r="I677" s="475"/>
    </row>
    <row r="678" customHeight="1" spans="1:9">
      <c r="A678" s="460">
        <v>2100406</v>
      </c>
      <c r="B678" s="467" t="s">
        <v>529</v>
      </c>
      <c r="C678" s="462"/>
      <c r="D678" s="462"/>
      <c r="E678" s="462"/>
      <c r="F678" s="464" t="str">
        <f t="shared" si="24"/>
        <v/>
      </c>
      <c r="G678" s="464" t="str">
        <f t="shared" si="25"/>
        <v/>
      </c>
      <c r="H678" s="456"/>
      <c r="I678" s="475"/>
    </row>
    <row r="679" customHeight="1" spans="1:9">
      <c r="A679" s="460">
        <v>2100407</v>
      </c>
      <c r="B679" s="467" t="s">
        <v>530</v>
      </c>
      <c r="C679" s="462"/>
      <c r="D679" s="462"/>
      <c r="E679" s="462"/>
      <c r="F679" s="464" t="str">
        <f t="shared" si="24"/>
        <v/>
      </c>
      <c r="G679" s="464" t="str">
        <f t="shared" si="25"/>
        <v/>
      </c>
      <c r="H679" s="456"/>
      <c r="I679" s="475"/>
    </row>
    <row r="680" customHeight="1" spans="1:9">
      <c r="A680" s="460">
        <v>2100408</v>
      </c>
      <c r="B680" s="467" t="s">
        <v>531</v>
      </c>
      <c r="C680" s="462">
        <v>2881</v>
      </c>
      <c r="D680" s="462">
        <v>2624</v>
      </c>
      <c r="E680" s="462">
        <v>3039</v>
      </c>
      <c r="F680" s="464">
        <f t="shared" si="24"/>
        <v>1.05484206872614</v>
      </c>
      <c r="G680" s="464">
        <f t="shared" si="25"/>
        <v>1.15815548780488</v>
      </c>
      <c r="H680" s="456"/>
      <c r="I680" s="475"/>
    </row>
    <row r="681" customHeight="1" spans="1:9">
      <c r="A681" s="460">
        <v>2100409</v>
      </c>
      <c r="B681" s="467" t="s">
        <v>532</v>
      </c>
      <c r="C681" s="462"/>
      <c r="D681" s="462">
        <v>3119</v>
      </c>
      <c r="E681" s="462">
        <v>245</v>
      </c>
      <c r="F681" s="464" t="str">
        <f t="shared" si="24"/>
        <v/>
      </c>
      <c r="G681" s="464">
        <f t="shared" si="25"/>
        <v>0.0785508175697339</v>
      </c>
      <c r="H681" s="456"/>
      <c r="I681" s="475"/>
    </row>
    <row r="682" customHeight="1" spans="1:9">
      <c r="A682" s="460">
        <v>2100410</v>
      </c>
      <c r="B682" s="467" t="s">
        <v>533</v>
      </c>
      <c r="C682" s="462">
        <v>10</v>
      </c>
      <c r="D682" s="462">
        <v>933</v>
      </c>
      <c r="E682" s="462"/>
      <c r="F682" s="464">
        <f t="shared" si="24"/>
        <v>0</v>
      </c>
      <c r="G682" s="464">
        <f t="shared" si="25"/>
        <v>0</v>
      </c>
      <c r="H682" s="456"/>
      <c r="I682" s="475"/>
    </row>
    <row r="683" customHeight="1" spans="1:9">
      <c r="A683" s="460">
        <v>2100499</v>
      </c>
      <c r="B683" s="467" t="s">
        <v>534</v>
      </c>
      <c r="C683" s="462">
        <v>5</v>
      </c>
      <c r="D683" s="462">
        <v>460</v>
      </c>
      <c r="E683" s="462"/>
      <c r="F683" s="464">
        <f t="shared" si="24"/>
        <v>0</v>
      </c>
      <c r="G683" s="464">
        <f t="shared" si="25"/>
        <v>0</v>
      </c>
      <c r="H683" s="456"/>
      <c r="I683" s="475"/>
    </row>
    <row r="684" customHeight="1" spans="1:10">
      <c r="A684" s="453">
        <v>21006</v>
      </c>
      <c r="B684" s="454" t="s">
        <v>535</v>
      </c>
      <c r="C684" s="459">
        <f>SUM(C685:C686)</f>
        <v>0</v>
      </c>
      <c r="D684" s="459">
        <f>SUM(D685:D686)</f>
        <v>10</v>
      </c>
      <c r="E684" s="459">
        <f>SUM(E685:E686)</f>
        <v>0</v>
      </c>
      <c r="F684" s="456" t="str">
        <f t="shared" si="24"/>
        <v/>
      </c>
      <c r="G684" s="456">
        <f t="shared" si="25"/>
        <v>0</v>
      </c>
      <c r="H684" s="456"/>
      <c r="I684" s="474">
        <f>SUM(I685:I686)</f>
        <v>0</v>
      </c>
      <c r="J684" s="473"/>
    </row>
    <row r="685" customHeight="1" spans="1:9">
      <c r="A685" s="460">
        <v>2100601</v>
      </c>
      <c r="B685" s="467" t="s">
        <v>536</v>
      </c>
      <c r="C685" s="462"/>
      <c r="D685" s="462">
        <v>10</v>
      </c>
      <c r="E685" s="462"/>
      <c r="F685" s="464" t="str">
        <f t="shared" si="24"/>
        <v/>
      </c>
      <c r="G685" s="464">
        <f t="shared" si="25"/>
        <v>0</v>
      </c>
      <c r="H685" s="456"/>
      <c r="I685" s="475"/>
    </row>
    <row r="686" customHeight="1" spans="1:9">
      <c r="A686" s="460">
        <v>2100699</v>
      </c>
      <c r="B686" s="467" t="s">
        <v>537</v>
      </c>
      <c r="C686" s="462"/>
      <c r="D686" s="462"/>
      <c r="E686" s="462"/>
      <c r="F686" s="464" t="str">
        <f t="shared" si="24"/>
        <v/>
      </c>
      <c r="G686" s="464" t="str">
        <f t="shared" si="25"/>
        <v/>
      </c>
      <c r="H686" s="456"/>
      <c r="I686" s="475"/>
    </row>
    <row r="687" customHeight="1" spans="1:10">
      <c r="A687" s="453">
        <v>21007</v>
      </c>
      <c r="B687" s="454" t="s">
        <v>538</v>
      </c>
      <c r="C687" s="459">
        <f>SUM(C688:C690)</f>
        <v>5411</v>
      </c>
      <c r="D687" s="459">
        <f>SUM(D688:D690)</f>
        <v>2080</v>
      </c>
      <c r="E687" s="459">
        <f>SUM(E688:E690)</f>
        <v>4388</v>
      </c>
      <c r="F687" s="456">
        <f t="shared" si="24"/>
        <v>0.810940676399926</v>
      </c>
      <c r="G687" s="456">
        <f t="shared" si="25"/>
        <v>2.10961538461538</v>
      </c>
      <c r="H687" s="456"/>
      <c r="I687" s="474">
        <f>SUM(I688:I690)</f>
        <v>0</v>
      </c>
      <c r="J687" s="473"/>
    </row>
    <row r="688" customHeight="1" spans="1:9">
      <c r="A688" s="460">
        <v>2100716</v>
      </c>
      <c r="B688" s="467" t="s">
        <v>539</v>
      </c>
      <c r="C688" s="462"/>
      <c r="D688" s="462"/>
      <c r="E688" s="462"/>
      <c r="F688" s="464" t="str">
        <f t="shared" si="24"/>
        <v/>
      </c>
      <c r="G688" s="464" t="str">
        <f t="shared" si="25"/>
        <v/>
      </c>
      <c r="H688" s="456"/>
      <c r="I688" s="475"/>
    </row>
    <row r="689" customHeight="1" spans="1:9">
      <c r="A689" s="460">
        <v>2100717</v>
      </c>
      <c r="B689" s="467" t="s">
        <v>540</v>
      </c>
      <c r="C689" s="462">
        <v>5411</v>
      </c>
      <c r="D689" s="462">
        <v>2075</v>
      </c>
      <c r="E689" s="462">
        <v>4388</v>
      </c>
      <c r="F689" s="464">
        <f t="shared" si="24"/>
        <v>0.810940676399926</v>
      </c>
      <c r="G689" s="464">
        <f t="shared" si="25"/>
        <v>2.11469879518072</v>
      </c>
      <c r="H689" s="456"/>
      <c r="I689" s="475"/>
    </row>
    <row r="690" customHeight="1" spans="1:9">
      <c r="A690" s="460">
        <v>2100799</v>
      </c>
      <c r="B690" s="467" t="s">
        <v>541</v>
      </c>
      <c r="C690" s="462"/>
      <c r="D690" s="462">
        <v>5</v>
      </c>
      <c r="E690" s="462"/>
      <c r="F690" s="464" t="str">
        <f t="shared" si="24"/>
        <v/>
      </c>
      <c r="G690" s="464">
        <f t="shared" si="25"/>
        <v>0</v>
      </c>
      <c r="H690" s="456"/>
      <c r="I690" s="475"/>
    </row>
    <row r="691" customHeight="1" spans="1:10">
      <c r="A691" s="453">
        <v>21011</v>
      </c>
      <c r="B691" s="454" t="s">
        <v>542</v>
      </c>
      <c r="C691" s="459">
        <f>SUM(C692:C695)</f>
        <v>5790.1</v>
      </c>
      <c r="D691" s="459">
        <f>SUM(D692:D695)</f>
        <v>4565</v>
      </c>
      <c r="E691" s="459">
        <f>SUM(E692:E695)</f>
        <v>5175.11</v>
      </c>
      <c r="F691" s="456">
        <f t="shared" si="24"/>
        <v>0.893785944975043</v>
      </c>
      <c r="G691" s="456">
        <f t="shared" si="25"/>
        <v>1.13364950711939</v>
      </c>
      <c r="H691" s="456"/>
      <c r="I691" s="474">
        <f>SUM(I692:I695)</f>
        <v>0</v>
      </c>
      <c r="J691" s="473"/>
    </row>
    <row r="692" customHeight="1" spans="1:9">
      <c r="A692" s="460">
        <v>2101101</v>
      </c>
      <c r="B692" s="467" t="s">
        <v>543</v>
      </c>
      <c r="C692" s="462">
        <v>1909.27</v>
      </c>
      <c r="D692" s="462">
        <v>1311</v>
      </c>
      <c r="E692" s="462">
        <v>1736.26</v>
      </c>
      <c r="F692" s="464">
        <f t="shared" si="24"/>
        <v>0.909384214909363</v>
      </c>
      <c r="G692" s="464">
        <f t="shared" si="25"/>
        <v>1.32437833714722</v>
      </c>
      <c r="H692" s="456"/>
      <c r="I692" s="475"/>
    </row>
    <row r="693" customHeight="1" spans="1:9">
      <c r="A693" s="460">
        <v>2101102</v>
      </c>
      <c r="B693" s="467" t="s">
        <v>544</v>
      </c>
      <c r="C693" s="462">
        <v>3880.83</v>
      </c>
      <c r="D693" s="462">
        <v>3250</v>
      </c>
      <c r="E693" s="462">
        <v>3438.85</v>
      </c>
      <c r="F693" s="464">
        <f t="shared" si="24"/>
        <v>0.886111991506971</v>
      </c>
      <c r="G693" s="464">
        <f t="shared" si="25"/>
        <v>1.05810769230769</v>
      </c>
      <c r="H693" s="456"/>
      <c r="I693" s="475"/>
    </row>
    <row r="694" customHeight="1" spans="1:9">
      <c r="A694" s="460">
        <v>2101103</v>
      </c>
      <c r="B694" s="467" t="s">
        <v>545</v>
      </c>
      <c r="C694" s="462"/>
      <c r="D694" s="462"/>
      <c r="E694" s="462"/>
      <c r="F694" s="464" t="str">
        <f t="shared" si="24"/>
        <v/>
      </c>
      <c r="G694" s="464" t="str">
        <f t="shared" si="25"/>
        <v/>
      </c>
      <c r="H694" s="456"/>
      <c r="I694" s="475"/>
    </row>
    <row r="695" customHeight="1" spans="1:9">
      <c r="A695" s="460">
        <v>2101199</v>
      </c>
      <c r="B695" s="467" t="s">
        <v>546</v>
      </c>
      <c r="C695" s="462"/>
      <c r="D695" s="462">
        <v>4</v>
      </c>
      <c r="E695" s="462"/>
      <c r="F695" s="464" t="str">
        <f t="shared" si="24"/>
        <v/>
      </c>
      <c r="G695" s="464">
        <f t="shared" si="25"/>
        <v>0</v>
      </c>
      <c r="H695" s="456"/>
      <c r="I695" s="475"/>
    </row>
    <row r="696" customHeight="1" spans="1:10">
      <c r="A696" s="453">
        <v>21012</v>
      </c>
      <c r="B696" s="454" t="s">
        <v>547</v>
      </c>
      <c r="C696" s="459">
        <f>SUM(C697:C699)</f>
        <v>4800</v>
      </c>
      <c r="D696" s="459">
        <f>SUM(D697:D699)</f>
        <v>5178</v>
      </c>
      <c r="E696" s="459">
        <f>SUM(E697:E699)</f>
        <v>0</v>
      </c>
      <c r="F696" s="456">
        <f t="shared" si="24"/>
        <v>0</v>
      </c>
      <c r="G696" s="456">
        <f t="shared" si="25"/>
        <v>0</v>
      </c>
      <c r="H696" s="456"/>
      <c r="I696" s="474">
        <f>SUM(I697:I699)</f>
        <v>0</v>
      </c>
      <c r="J696" s="473"/>
    </row>
    <row r="697" customHeight="1" spans="1:9">
      <c r="A697" s="460">
        <v>2101201</v>
      </c>
      <c r="B697" s="467" t="s">
        <v>548</v>
      </c>
      <c r="C697" s="462"/>
      <c r="D697" s="462"/>
      <c r="E697" s="462"/>
      <c r="F697" s="464" t="str">
        <f t="shared" si="24"/>
        <v/>
      </c>
      <c r="G697" s="464" t="str">
        <f t="shared" si="25"/>
        <v/>
      </c>
      <c r="H697" s="456"/>
      <c r="I697" s="475"/>
    </row>
    <row r="698" customHeight="1" spans="1:9">
      <c r="A698" s="460">
        <v>2101202</v>
      </c>
      <c r="B698" s="467" t="s">
        <v>549</v>
      </c>
      <c r="C698" s="462">
        <v>4800</v>
      </c>
      <c r="D698" s="462">
        <v>5178</v>
      </c>
      <c r="E698" s="462"/>
      <c r="F698" s="464">
        <f t="shared" si="24"/>
        <v>0</v>
      </c>
      <c r="G698" s="464">
        <f t="shared" si="25"/>
        <v>0</v>
      </c>
      <c r="H698" s="456"/>
      <c r="I698" s="475"/>
    </row>
    <row r="699" customHeight="1" spans="1:9">
      <c r="A699" s="460">
        <v>2101299</v>
      </c>
      <c r="B699" s="467" t="s">
        <v>550</v>
      </c>
      <c r="C699" s="462"/>
      <c r="D699" s="462"/>
      <c r="E699" s="480"/>
      <c r="F699" s="464" t="str">
        <f t="shared" si="24"/>
        <v/>
      </c>
      <c r="G699" s="464" t="str">
        <f t="shared" si="25"/>
        <v/>
      </c>
      <c r="H699" s="456"/>
      <c r="I699" s="481"/>
    </row>
    <row r="700" customHeight="1" spans="1:10">
      <c r="A700" s="453">
        <v>21013</v>
      </c>
      <c r="B700" s="454" t="s">
        <v>551</v>
      </c>
      <c r="C700" s="459">
        <f>SUM(C701:C703)</f>
        <v>3278</v>
      </c>
      <c r="D700" s="459">
        <f>SUM(D701:D703)</f>
        <v>704</v>
      </c>
      <c r="E700" s="459">
        <f>SUM(E701:E703)</f>
        <v>2391</v>
      </c>
      <c r="F700" s="456">
        <f t="shared" si="24"/>
        <v>0.729408175716901</v>
      </c>
      <c r="G700" s="456">
        <f t="shared" si="25"/>
        <v>3.39630681818182</v>
      </c>
      <c r="H700" s="456"/>
      <c r="I700" s="474">
        <f>SUM(I701:I703)</f>
        <v>0</v>
      </c>
      <c r="J700" s="473"/>
    </row>
    <row r="701" customHeight="1" spans="1:9">
      <c r="A701" s="460">
        <v>2101301</v>
      </c>
      <c r="B701" s="467" t="s">
        <v>552</v>
      </c>
      <c r="C701" s="462">
        <v>3278</v>
      </c>
      <c r="D701" s="462">
        <v>87</v>
      </c>
      <c r="E701" s="462">
        <v>2391</v>
      </c>
      <c r="F701" s="464">
        <f t="shared" si="24"/>
        <v>0.729408175716901</v>
      </c>
      <c r="G701" s="464">
        <f t="shared" si="25"/>
        <v>27.4827586206897</v>
      </c>
      <c r="H701" s="456"/>
      <c r="I701" s="475"/>
    </row>
    <row r="702" customHeight="1" spans="1:9">
      <c r="A702" s="460">
        <v>2101302</v>
      </c>
      <c r="B702" s="467" t="s">
        <v>553</v>
      </c>
      <c r="C702" s="462"/>
      <c r="D702" s="462"/>
      <c r="E702" s="462"/>
      <c r="F702" s="464" t="str">
        <f t="shared" si="24"/>
        <v/>
      </c>
      <c r="G702" s="464" t="str">
        <f t="shared" si="25"/>
        <v/>
      </c>
      <c r="H702" s="456"/>
      <c r="I702" s="475"/>
    </row>
    <row r="703" customHeight="1" spans="1:9">
      <c r="A703" s="460">
        <v>2101399</v>
      </c>
      <c r="B703" s="467" t="s">
        <v>554</v>
      </c>
      <c r="C703" s="462"/>
      <c r="D703" s="462">
        <v>617</v>
      </c>
      <c r="E703" s="462"/>
      <c r="F703" s="464" t="str">
        <f t="shared" si="24"/>
        <v/>
      </c>
      <c r="G703" s="464">
        <f t="shared" si="25"/>
        <v>0</v>
      </c>
      <c r="H703" s="456"/>
      <c r="I703" s="475"/>
    </row>
    <row r="704" customHeight="1" spans="1:10">
      <c r="A704" s="453">
        <v>21014</v>
      </c>
      <c r="B704" s="454" t="s">
        <v>555</v>
      </c>
      <c r="C704" s="459">
        <f>SUM(C705:C706)</f>
        <v>100</v>
      </c>
      <c r="D704" s="459">
        <f>SUM(D705:D706)</f>
        <v>112</v>
      </c>
      <c r="E704" s="459">
        <f>SUM(E705:E706)</f>
        <v>105.69</v>
      </c>
      <c r="F704" s="456">
        <f t="shared" si="24"/>
        <v>1.0569</v>
      </c>
      <c r="G704" s="456">
        <f t="shared" si="25"/>
        <v>0.943660714285714</v>
      </c>
      <c r="H704" s="456"/>
      <c r="I704" s="474">
        <f>SUM(I705:I706)</f>
        <v>0</v>
      </c>
      <c r="J704" s="473"/>
    </row>
    <row r="705" customHeight="1" spans="1:9">
      <c r="A705" s="460">
        <v>2101401</v>
      </c>
      <c r="B705" s="467" t="s">
        <v>556</v>
      </c>
      <c r="C705" s="462">
        <v>100</v>
      </c>
      <c r="D705" s="462">
        <v>112</v>
      </c>
      <c r="E705" s="462">
        <v>105.69</v>
      </c>
      <c r="F705" s="464">
        <f t="shared" si="24"/>
        <v>1.0569</v>
      </c>
      <c r="G705" s="464">
        <f t="shared" si="25"/>
        <v>0.943660714285714</v>
      </c>
      <c r="H705" s="456"/>
      <c r="I705" s="475"/>
    </row>
    <row r="706" customHeight="1" spans="1:9">
      <c r="A706" s="460">
        <v>2101499</v>
      </c>
      <c r="B706" s="467" t="s">
        <v>557</v>
      </c>
      <c r="C706" s="462"/>
      <c r="D706" s="462"/>
      <c r="E706" s="462"/>
      <c r="F706" s="464" t="str">
        <f t="shared" si="24"/>
        <v/>
      </c>
      <c r="G706" s="464" t="str">
        <f t="shared" si="25"/>
        <v/>
      </c>
      <c r="H706" s="456"/>
      <c r="I706" s="475"/>
    </row>
    <row r="707" customHeight="1" spans="1:10">
      <c r="A707" s="453">
        <v>21015</v>
      </c>
      <c r="B707" s="454" t="s">
        <v>558</v>
      </c>
      <c r="C707" s="459">
        <f>SUM(C708:C715)</f>
        <v>64.98</v>
      </c>
      <c r="D707" s="459">
        <f>SUM(D708:D715)</f>
        <v>117</v>
      </c>
      <c r="E707" s="459">
        <f>SUM(E708:E715)</f>
        <v>59</v>
      </c>
      <c r="F707" s="456">
        <f t="shared" si="24"/>
        <v>0.907971683594952</v>
      </c>
      <c r="G707" s="456">
        <f t="shared" si="25"/>
        <v>0.504273504273504</v>
      </c>
      <c r="H707" s="456"/>
      <c r="I707" s="474">
        <f>SUM(I708:I715)</f>
        <v>0</v>
      </c>
      <c r="J707" s="473"/>
    </row>
    <row r="708" customHeight="1" spans="1:9">
      <c r="A708" s="460">
        <v>2101501</v>
      </c>
      <c r="B708" s="467" t="s">
        <v>45</v>
      </c>
      <c r="C708" s="462">
        <v>64.98</v>
      </c>
      <c r="D708" s="462">
        <v>110</v>
      </c>
      <c r="E708" s="462">
        <v>59</v>
      </c>
      <c r="F708" s="464">
        <f t="shared" si="24"/>
        <v>0.907971683594952</v>
      </c>
      <c r="G708" s="464">
        <f t="shared" si="25"/>
        <v>0.536363636363636</v>
      </c>
      <c r="H708" s="456"/>
      <c r="I708" s="475"/>
    </row>
    <row r="709" customHeight="1" spans="1:9">
      <c r="A709" s="460">
        <v>2101502</v>
      </c>
      <c r="B709" s="467" t="s">
        <v>46</v>
      </c>
      <c r="C709" s="462"/>
      <c r="D709" s="462"/>
      <c r="E709" s="462"/>
      <c r="F709" s="464" t="str">
        <f t="shared" si="24"/>
        <v/>
      </c>
      <c r="G709" s="464" t="str">
        <f t="shared" si="25"/>
        <v/>
      </c>
      <c r="H709" s="456"/>
      <c r="I709" s="475"/>
    </row>
    <row r="710" customHeight="1" spans="1:9">
      <c r="A710" s="460">
        <v>2101503</v>
      </c>
      <c r="B710" s="467" t="s">
        <v>47</v>
      </c>
      <c r="C710" s="462"/>
      <c r="D710" s="462"/>
      <c r="E710" s="462"/>
      <c r="F710" s="464" t="str">
        <f t="shared" si="24"/>
        <v/>
      </c>
      <c r="G710" s="464" t="str">
        <f t="shared" si="25"/>
        <v/>
      </c>
      <c r="H710" s="456"/>
      <c r="I710" s="475"/>
    </row>
    <row r="711" customHeight="1" spans="1:9">
      <c r="A711" s="460">
        <v>2101504</v>
      </c>
      <c r="B711" s="467" t="s">
        <v>86</v>
      </c>
      <c r="C711" s="462"/>
      <c r="D711" s="462"/>
      <c r="E711" s="462"/>
      <c r="F711" s="464" t="str">
        <f t="shared" si="24"/>
        <v/>
      </c>
      <c r="G711" s="464" t="str">
        <f t="shared" si="25"/>
        <v/>
      </c>
      <c r="H711" s="456"/>
      <c r="I711" s="475"/>
    </row>
    <row r="712" customHeight="1" spans="1:9">
      <c r="A712" s="460">
        <v>2101505</v>
      </c>
      <c r="B712" s="467" t="s">
        <v>559</v>
      </c>
      <c r="C712" s="462"/>
      <c r="D712" s="462"/>
      <c r="E712" s="462"/>
      <c r="F712" s="464" t="str">
        <f t="shared" si="24"/>
        <v/>
      </c>
      <c r="G712" s="464" t="str">
        <f t="shared" si="25"/>
        <v/>
      </c>
      <c r="H712" s="456"/>
      <c r="I712" s="475"/>
    </row>
    <row r="713" customHeight="1" spans="1:9">
      <c r="A713" s="460">
        <v>2101506</v>
      </c>
      <c r="B713" s="467" t="s">
        <v>560</v>
      </c>
      <c r="C713" s="462"/>
      <c r="D713" s="462"/>
      <c r="E713" s="462"/>
      <c r="F713" s="464" t="str">
        <f t="shared" si="24"/>
        <v/>
      </c>
      <c r="G713" s="464" t="str">
        <f t="shared" si="25"/>
        <v/>
      </c>
      <c r="H713" s="456"/>
      <c r="I713" s="475"/>
    </row>
    <row r="714" customHeight="1" spans="1:9">
      <c r="A714" s="460">
        <v>2101550</v>
      </c>
      <c r="B714" s="467" t="s">
        <v>54</v>
      </c>
      <c r="C714" s="462"/>
      <c r="D714" s="462"/>
      <c r="E714" s="462"/>
      <c r="F714" s="464" t="str">
        <f t="shared" si="24"/>
        <v/>
      </c>
      <c r="G714" s="464" t="str">
        <f t="shared" si="25"/>
        <v/>
      </c>
      <c r="H714" s="456"/>
      <c r="I714" s="475"/>
    </row>
    <row r="715" customHeight="1" spans="1:9">
      <c r="A715" s="460">
        <v>2101599</v>
      </c>
      <c r="B715" s="467" t="s">
        <v>561</v>
      </c>
      <c r="C715" s="462"/>
      <c r="D715" s="462">
        <v>7</v>
      </c>
      <c r="E715" s="462"/>
      <c r="F715" s="464" t="str">
        <f t="shared" si="24"/>
        <v/>
      </c>
      <c r="G715" s="464">
        <f t="shared" si="25"/>
        <v>0</v>
      </c>
      <c r="H715" s="456"/>
      <c r="I715" s="475"/>
    </row>
    <row r="716" customHeight="1" spans="1:10">
      <c r="A716" s="453">
        <v>21016</v>
      </c>
      <c r="B716" s="454" t="s">
        <v>562</v>
      </c>
      <c r="C716" s="459">
        <f>SUM(C717)</f>
        <v>173</v>
      </c>
      <c r="D716" s="459">
        <f>SUM(D717)</f>
        <v>0</v>
      </c>
      <c r="E716" s="459">
        <f>SUM(E717)</f>
        <v>0</v>
      </c>
      <c r="F716" s="456">
        <f t="shared" si="24"/>
        <v>0</v>
      </c>
      <c r="G716" s="456" t="str">
        <f t="shared" si="25"/>
        <v/>
      </c>
      <c r="H716" s="456"/>
      <c r="I716" s="474">
        <f>SUM(I717)</f>
        <v>0</v>
      </c>
      <c r="J716" s="473"/>
    </row>
    <row r="717" customHeight="1" spans="1:9">
      <c r="A717" s="460">
        <v>2101601</v>
      </c>
      <c r="B717" s="467" t="s">
        <v>563</v>
      </c>
      <c r="C717" s="462">
        <v>173</v>
      </c>
      <c r="D717" s="462"/>
      <c r="E717" s="462"/>
      <c r="F717" s="464">
        <f t="shared" si="24"/>
        <v>0</v>
      </c>
      <c r="G717" s="464" t="str">
        <f t="shared" si="25"/>
        <v/>
      </c>
      <c r="H717" s="456"/>
      <c r="I717" s="475"/>
    </row>
    <row r="718" customHeight="1" spans="1:10">
      <c r="A718" s="453">
        <v>21099</v>
      </c>
      <c r="B718" s="485" t="s">
        <v>564</v>
      </c>
      <c r="C718" s="459">
        <f>SUM(C719)</f>
        <v>0</v>
      </c>
      <c r="D718" s="459">
        <f>SUM(D719)</f>
        <v>106</v>
      </c>
      <c r="E718" s="459">
        <f>SUM(E719)</f>
        <v>0</v>
      </c>
      <c r="F718" s="456" t="str">
        <f t="shared" si="24"/>
        <v/>
      </c>
      <c r="G718" s="456">
        <f t="shared" si="25"/>
        <v>0</v>
      </c>
      <c r="H718" s="456"/>
      <c r="I718" s="474">
        <f>SUM(I719)</f>
        <v>0</v>
      </c>
      <c r="J718" s="473"/>
    </row>
    <row r="719" customHeight="1" spans="1:9">
      <c r="A719" s="460">
        <v>2109999</v>
      </c>
      <c r="B719" s="486" t="s">
        <v>565</v>
      </c>
      <c r="C719" s="462"/>
      <c r="D719" s="462">
        <v>106</v>
      </c>
      <c r="E719" s="462"/>
      <c r="F719" s="464" t="str">
        <f t="shared" si="24"/>
        <v/>
      </c>
      <c r="G719" s="464">
        <f t="shared" si="25"/>
        <v>0</v>
      </c>
      <c r="H719" s="456"/>
      <c r="I719" s="475"/>
    </row>
    <row r="720" customHeight="1" spans="1:10">
      <c r="A720" s="453">
        <v>211</v>
      </c>
      <c r="B720" s="485" t="s">
        <v>566</v>
      </c>
      <c r="C720" s="455">
        <f>C721+C731+C735+C744+C751+C758+C764+C767+C770+C771+C772+C778+C779+C780+C791</f>
        <v>1459</v>
      </c>
      <c r="D720" s="455">
        <f>D721+D731+D735+D744+D751+D758+D764+D767+D770+D771+D772+D778+D779+D780+D791</f>
        <v>773</v>
      </c>
      <c r="E720" s="455">
        <f>E721+E731+E735+E744+E751+E758+E764+E767+E770+E771+E772+E778+E779+E780+E791</f>
        <v>701.5</v>
      </c>
      <c r="F720" s="456">
        <f t="shared" si="24"/>
        <v>0.480808773132282</v>
      </c>
      <c r="G720" s="456">
        <f t="shared" si="25"/>
        <v>0.907503234152652</v>
      </c>
      <c r="H720" s="457"/>
      <c r="I720" s="479">
        <f>I721+I731+I735+I744+I751+I758+I764+I767+I770+I771+I772+I778+I779+I780+I791</f>
        <v>0</v>
      </c>
      <c r="J720" s="473"/>
    </row>
    <row r="721" customHeight="1" spans="1:10">
      <c r="A721" s="453">
        <v>21101</v>
      </c>
      <c r="B721" s="485" t="s">
        <v>567</v>
      </c>
      <c r="C721" s="459">
        <f>SUM(C722:C730)</f>
        <v>536</v>
      </c>
      <c r="D721" s="459">
        <f>SUM(D722:D730)</f>
        <v>40</v>
      </c>
      <c r="E721" s="459">
        <f>SUM(E722:E730)</f>
        <v>6</v>
      </c>
      <c r="F721" s="456">
        <f t="shared" si="24"/>
        <v>0.0111940298507463</v>
      </c>
      <c r="G721" s="456">
        <f t="shared" si="25"/>
        <v>0.15</v>
      </c>
      <c r="H721" s="456"/>
      <c r="I721" s="474">
        <f>SUM(I722:I730)</f>
        <v>0</v>
      </c>
      <c r="J721" s="473"/>
    </row>
    <row r="722" customHeight="1" spans="1:9">
      <c r="A722" s="460">
        <v>2110101</v>
      </c>
      <c r="B722" s="486" t="s">
        <v>45</v>
      </c>
      <c r="C722" s="462">
        <v>36</v>
      </c>
      <c r="D722" s="462">
        <v>20</v>
      </c>
      <c r="E722" s="462"/>
      <c r="F722" s="464">
        <f t="shared" si="24"/>
        <v>0</v>
      </c>
      <c r="G722" s="464">
        <f t="shared" si="25"/>
        <v>0</v>
      </c>
      <c r="H722" s="456"/>
      <c r="I722" s="475"/>
    </row>
    <row r="723" customHeight="1" spans="1:9">
      <c r="A723" s="460">
        <v>2110102</v>
      </c>
      <c r="B723" s="486" t="s">
        <v>46</v>
      </c>
      <c r="C723" s="462"/>
      <c r="D723" s="462"/>
      <c r="E723" s="462"/>
      <c r="F723" s="464" t="str">
        <f t="shared" si="24"/>
        <v/>
      </c>
      <c r="G723" s="464" t="str">
        <f t="shared" si="25"/>
        <v/>
      </c>
      <c r="H723" s="456"/>
      <c r="I723" s="475"/>
    </row>
    <row r="724" customHeight="1" spans="1:9">
      <c r="A724" s="460">
        <v>2110103</v>
      </c>
      <c r="B724" s="486" t="s">
        <v>47</v>
      </c>
      <c r="C724" s="462"/>
      <c r="D724" s="462"/>
      <c r="E724" s="462"/>
      <c r="F724" s="464" t="str">
        <f t="shared" si="24"/>
        <v/>
      </c>
      <c r="G724" s="464" t="str">
        <f t="shared" si="25"/>
        <v/>
      </c>
      <c r="H724" s="456"/>
      <c r="I724" s="475"/>
    </row>
    <row r="725" customHeight="1" spans="1:9">
      <c r="A725" s="460">
        <v>2110104</v>
      </c>
      <c r="B725" s="486" t="s">
        <v>568</v>
      </c>
      <c r="C725" s="462"/>
      <c r="D725" s="462"/>
      <c r="E725" s="462"/>
      <c r="F725" s="464" t="str">
        <f t="shared" si="24"/>
        <v/>
      </c>
      <c r="G725" s="464" t="str">
        <f t="shared" si="25"/>
        <v/>
      </c>
      <c r="H725" s="456"/>
      <c r="I725" s="475"/>
    </row>
    <row r="726" customHeight="1" spans="1:9">
      <c r="A726" s="460">
        <v>2110105</v>
      </c>
      <c r="B726" s="486" t="s">
        <v>569</v>
      </c>
      <c r="C726" s="462"/>
      <c r="D726" s="462"/>
      <c r="E726" s="462"/>
      <c r="F726" s="464" t="str">
        <f t="shared" si="24"/>
        <v/>
      </c>
      <c r="G726" s="464" t="str">
        <f t="shared" si="25"/>
        <v/>
      </c>
      <c r="H726" s="456"/>
      <c r="I726" s="475"/>
    </row>
    <row r="727" customHeight="1" spans="1:9">
      <c r="A727" s="460">
        <v>2110106</v>
      </c>
      <c r="B727" s="486" t="s">
        <v>570</v>
      </c>
      <c r="C727" s="462"/>
      <c r="D727" s="462"/>
      <c r="E727" s="462"/>
      <c r="F727" s="464" t="str">
        <f t="shared" si="24"/>
        <v/>
      </c>
      <c r="G727" s="464" t="str">
        <f t="shared" si="25"/>
        <v/>
      </c>
      <c r="H727" s="456"/>
      <c r="I727" s="475"/>
    </row>
    <row r="728" customHeight="1" spans="1:9">
      <c r="A728" s="460">
        <v>2110107</v>
      </c>
      <c r="B728" s="486" t="s">
        <v>571</v>
      </c>
      <c r="C728" s="462"/>
      <c r="D728" s="462"/>
      <c r="E728" s="462"/>
      <c r="F728" s="464" t="str">
        <f t="shared" si="24"/>
        <v/>
      </c>
      <c r="G728" s="464" t="str">
        <f t="shared" si="25"/>
        <v/>
      </c>
      <c r="H728" s="456"/>
      <c r="I728" s="475"/>
    </row>
    <row r="729" customHeight="1" spans="1:9">
      <c r="A729" s="460">
        <v>2110108</v>
      </c>
      <c r="B729" s="486" t="s">
        <v>572</v>
      </c>
      <c r="C729" s="462"/>
      <c r="D729" s="462"/>
      <c r="E729" s="462"/>
      <c r="F729" s="464" t="str">
        <f t="shared" si="24"/>
        <v/>
      </c>
      <c r="G729" s="464" t="str">
        <f t="shared" si="25"/>
        <v/>
      </c>
      <c r="H729" s="456"/>
      <c r="I729" s="475"/>
    </row>
    <row r="730" customHeight="1" spans="1:9">
      <c r="A730" s="460">
        <v>2110199</v>
      </c>
      <c r="B730" s="486" t="s">
        <v>573</v>
      </c>
      <c r="C730" s="462">
        <v>500</v>
      </c>
      <c r="D730" s="462">
        <v>20</v>
      </c>
      <c r="E730" s="462">
        <v>6</v>
      </c>
      <c r="F730" s="464">
        <f t="shared" si="24"/>
        <v>0.012</v>
      </c>
      <c r="G730" s="464">
        <f t="shared" si="25"/>
        <v>0.3</v>
      </c>
      <c r="H730" s="456"/>
      <c r="I730" s="475"/>
    </row>
    <row r="731" customHeight="1" spans="1:10">
      <c r="A731" s="453">
        <v>21102</v>
      </c>
      <c r="B731" s="485" t="s">
        <v>574</v>
      </c>
      <c r="C731" s="459">
        <f>SUM(C732:C734)</f>
        <v>5</v>
      </c>
      <c r="D731" s="459">
        <f>SUM(D732:D734)</f>
        <v>0</v>
      </c>
      <c r="E731" s="459">
        <f>SUM(E732:E734)</f>
        <v>0</v>
      </c>
      <c r="F731" s="456">
        <f t="shared" si="24"/>
        <v>0</v>
      </c>
      <c r="G731" s="456" t="str">
        <f t="shared" si="25"/>
        <v/>
      </c>
      <c r="H731" s="456"/>
      <c r="I731" s="474">
        <f>SUM(I732:I734)</f>
        <v>0</v>
      </c>
      <c r="J731" s="473"/>
    </row>
    <row r="732" customHeight="1" spans="1:9">
      <c r="A732" s="460">
        <v>2110203</v>
      </c>
      <c r="B732" s="486" t="s">
        <v>575</v>
      </c>
      <c r="C732" s="462"/>
      <c r="D732" s="462"/>
      <c r="E732" s="462"/>
      <c r="F732" s="464" t="str">
        <f t="shared" si="24"/>
        <v/>
      </c>
      <c r="G732" s="464" t="str">
        <f t="shared" si="25"/>
        <v/>
      </c>
      <c r="H732" s="456"/>
      <c r="I732" s="475"/>
    </row>
    <row r="733" customHeight="1" spans="1:9">
      <c r="A733" s="460">
        <v>2110204</v>
      </c>
      <c r="B733" s="486" t="s">
        <v>576</v>
      </c>
      <c r="C733" s="462"/>
      <c r="D733" s="462"/>
      <c r="E733" s="462"/>
      <c r="F733" s="464" t="str">
        <f t="shared" si="24"/>
        <v/>
      </c>
      <c r="G733" s="464" t="str">
        <f t="shared" si="25"/>
        <v/>
      </c>
      <c r="H733" s="456"/>
      <c r="I733" s="475"/>
    </row>
    <row r="734" customHeight="1" spans="1:9">
      <c r="A734" s="460">
        <v>2110299</v>
      </c>
      <c r="B734" s="486" t="s">
        <v>577</v>
      </c>
      <c r="C734" s="462">
        <v>5</v>
      </c>
      <c r="D734" s="462"/>
      <c r="E734" s="462"/>
      <c r="F734" s="464">
        <f t="shared" si="24"/>
        <v>0</v>
      </c>
      <c r="G734" s="464" t="str">
        <f t="shared" si="25"/>
        <v/>
      </c>
      <c r="H734" s="456"/>
      <c r="I734" s="475"/>
    </row>
    <row r="735" customHeight="1" spans="1:10">
      <c r="A735" s="453">
        <v>21103</v>
      </c>
      <c r="B735" s="485" t="s">
        <v>578</v>
      </c>
      <c r="C735" s="459">
        <f>SUM(C736:C743)</f>
        <v>843</v>
      </c>
      <c r="D735" s="459">
        <f>SUM(D736:D743)</f>
        <v>463</v>
      </c>
      <c r="E735" s="459">
        <f>SUM(E736:E743)</f>
        <v>695.5</v>
      </c>
      <c r="F735" s="456">
        <f t="shared" si="24"/>
        <v>0.82502965599051</v>
      </c>
      <c r="G735" s="456">
        <f t="shared" si="25"/>
        <v>1.50215982721382</v>
      </c>
      <c r="H735" s="456"/>
      <c r="I735" s="474">
        <f>SUM(I736:I743)</f>
        <v>0</v>
      </c>
      <c r="J735" s="473"/>
    </row>
    <row r="736" customHeight="1" spans="1:9">
      <c r="A736" s="460">
        <v>2110301</v>
      </c>
      <c r="B736" s="486" t="s">
        <v>579</v>
      </c>
      <c r="C736" s="462"/>
      <c r="D736" s="462"/>
      <c r="E736" s="462"/>
      <c r="F736" s="464" t="str">
        <f t="shared" si="24"/>
        <v/>
      </c>
      <c r="G736" s="464" t="str">
        <f t="shared" si="25"/>
        <v/>
      </c>
      <c r="H736" s="456"/>
      <c r="I736" s="475"/>
    </row>
    <row r="737" customHeight="1" spans="1:9">
      <c r="A737" s="460">
        <v>2110302</v>
      </c>
      <c r="B737" s="486" t="s">
        <v>580</v>
      </c>
      <c r="C737" s="462">
        <v>673</v>
      </c>
      <c r="D737" s="462">
        <v>463</v>
      </c>
      <c r="E737" s="462">
        <v>695.5</v>
      </c>
      <c r="F737" s="464">
        <f t="shared" si="24"/>
        <v>1.0334323922734</v>
      </c>
      <c r="G737" s="464">
        <f t="shared" si="25"/>
        <v>1.50215982721382</v>
      </c>
      <c r="H737" s="456"/>
      <c r="I737" s="475"/>
    </row>
    <row r="738" customHeight="1" spans="1:9">
      <c r="A738" s="460">
        <v>2110303</v>
      </c>
      <c r="B738" s="486" t="s">
        <v>581</v>
      </c>
      <c r="C738" s="462"/>
      <c r="D738" s="462"/>
      <c r="E738" s="462"/>
      <c r="F738" s="464" t="str">
        <f t="shared" ref="F738:F801" si="26">IFERROR((E738/C738)*100%,"")</f>
        <v/>
      </c>
      <c r="G738" s="464" t="str">
        <f t="shared" ref="G738:G801" si="27">IFERROR((E738/D738)*100%,"")</f>
        <v/>
      </c>
      <c r="H738" s="456"/>
      <c r="I738" s="475"/>
    </row>
    <row r="739" customHeight="1" spans="1:9">
      <c r="A739" s="460">
        <v>2110304</v>
      </c>
      <c r="B739" s="486" t="s">
        <v>582</v>
      </c>
      <c r="C739" s="462"/>
      <c r="D739" s="462"/>
      <c r="E739" s="462"/>
      <c r="F739" s="464" t="str">
        <f t="shared" si="26"/>
        <v/>
      </c>
      <c r="G739" s="464" t="str">
        <f t="shared" si="27"/>
        <v/>
      </c>
      <c r="H739" s="456"/>
      <c r="I739" s="475"/>
    </row>
    <row r="740" customHeight="1" spans="1:9">
      <c r="A740" s="460">
        <v>2110305</v>
      </c>
      <c r="B740" s="486" t="s">
        <v>583</v>
      </c>
      <c r="C740" s="462"/>
      <c r="D740" s="462"/>
      <c r="E740" s="462"/>
      <c r="F740" s="464" t="str">
        <f t="shared" si="26"/>
        <v/>
      </c>
      <c r="G740" s="464" t="str">
        <f t="shared" si="27"/>
        <v/>
      </c>
      <c r="H740" s="456"/>
      <c r="I740" s="475"/>
    </row>
    <row r="741" customHeight="1" spans="1:9">
      <c r="A741" s="460">
        <v>2110306</v>
      </c>
      <c r="B741" s="486" t="s">
        <v>584</v>
      </c>
      <c r="C741" s="462"/>
      <c r="D741" s="462"/>
      <c r="E741" s="462"/>
      <c r="F741" s="464" t="str">
        <f t="shared" si="26"/>
        <v/>
      </c>
      <c r="G741" s="464" t="str">
        <f t="shared" si="27"/>
        <v/>
      </c>
      <c r="H741" s="456"/>
      <c r="I741" s="475"/>
    </row>
    <row r="742" customHeight="1" spans="1:9">
      <c r="A742" s="460">
        <v>2110307</v>
      </c>
      <c r="B742" s="486" t="s">
        <v>585</v>
      </c>
      <c r="C742" s="462"/>
      <c r="D742" s="462"/>
      <c r="E742" s="462"/>
      <c r="F742" s="464" t="str">
        <f t="shared" si="26"/>
        <v/>
      </c>
      <c r="G742" s="464" t="str">
        <f t="shared" si="27"/>
        <v/>
      </c>
      <c r="H742" s="456"/>
      <c r="I742" s="475"/>
    </row>
    <row r="743" customHeight="1" spans="1:9">
      <c r="A743" s="460">
        <v>2110399</v>
      </c>
      <c r="B743" s="486" t="s">
        <v>586</v>
      </c>
      <c r="C743" s="462">
        <v>170</v>
      </c>
      <c r="D743" s="462"/>
      <c r="E743" s="462"/>
      <c r="F743" s="464">
        <f t="shared" si="26"/>
        <v>0</v>
      </c>
      <c r="G743" s="464" t="str">
        <f t="shared" si="27"/>
        <v/>
      </c>
      <c r="H743" s="456"/>
      <c r="I743" s="475"/>
    </row>
    <row r="744" customHeight="1" spans="1:10">
      <c r="A744" s="453">
        <v>21104</v>
      </c>
      <c r="B744" s="485" t="s">
        <v>587</v>
      </c>
      <c r="C744" s="459">
        <f>SUM(C745:C750)</f>
        <v>75</v>
      </c>
      <c r="D744" s="459">
        <f>SUM(D745:D750)</f>
        <v>0</v>
      </c>
      <c r="E744" s="459">
        <f>SUM(E745:E750)</f>
        <v>0</v>
      </c>
      <c r="F744" s="456">
        <f t="shared" si="26"/>
        <v>0</v>
      </c>
      <c r="G744" s="456" t="str">
        <f t="shared" si="27"/>
        <v/>
      </c>
      <c r="H744" s="456"/>
      <c r="I744" s="474">
        <f>SUM(I745:I750)</f>
        <v>0</v>
      </c>
      <c r="J744" s="473"/>
    </row>
    <row r="745" customHeight="1" spans="1:9">
      <c r="A745" s="460">
        <v>2110401</v>
      </c>
      <c r="B745" s="486" t="s">
        <v>588</v>
      </c>
      <c r="C745" s="462"/>
      <c r="D745" s="462"/>
      <c r="E745" s="462"/>
      <c r="F745" s="464" t="str">
        <f t="shared" si="26"/>
        <v/>
      </c>
      <c r="G745" s="464" t="str">
        <f t="shared" si="27"/>
        <v/>
      </c>
      <c r="H745" s="456"/>
      <c r="I745" s="475"/>
    </row>
    <row r="746" customHeight="1" spans="1:9">
      <c r="A746" s="460">
        <v>2110402</v>
      </c>
      <c r="B746" s="486" t="s">
        <v>589</v>
      </c>
      <c r="C746" s="462">
        <v>75</v>
      </c>
      <c r="D746" s="462"/>
      <c r="E746" s="462"/>
      <c r="F746" s="464">
        <f t="shared" si="26"/>
        <v>0</v>
      </c>
      <c r="G746" s="464" t="str">
        <f t="shared" si="27"/>
        <v/>
      </c>
      <c r="H746" s="456"/>
      <c r="I746" s="475"/>
    </row>
    <row r="747" customHeight="1" spans="1:9">
      <c r="A747" s="460">
        <v>2110404</v>
      </c>
      <c r="B747" s="486" t="s">
        <v>590</v>
      </c>
      <c r="C747" s="462"/>
      <c r="D747" s="462"/>
      <c r="E747" s="462"/>
      <c r="F747" s="464" t="str">
        <f t="shared" si="26"/>
        <v/>
      </c>
      <c r="G747" s="464" t="str">
        <f t="shared" si="27"/>
        <v/>
      </c>
      <c r="H747" s="456"/>
      <c r="I747" s="475"/>
    </row>
    <row r="748" customHeight="1" spans="1:9">
      <c r="A748" s="460">
        <v>2110405</v>
      </c>
      <c r="B748" s="486" t="s">
        <v>591</v>
      </c>
      <c r="C748" s="462"/>
      <c r="D748" s="462"/>
      <c r="E748" s="462"/>
      <c r="F748" s="464" t="str">
        <f t="shared" si="26"/>
        <v/>
      </c>
      <c r="G748" s="464" t="str">
        <f t="shared" si="27"/>
        <v/>
      </c>
      <c r="H748" s="456"/>
      <c r="I748" s="475"/>
    </row>
    <row r="749" customHeight="1" spans="1:9">
      <c r="A749" s="460">
        <v>2110406</v>
      </c>
      <c r="B749" s="486" t="s">
        <v>592</v>
      </c>
      <c r="C749" s="462"/>
      <c r="D749" s="462"/>
      <c r="E749" s="462"/>
      <c r="F749" s="464" t="str">
        <f t="shared" si="26"/>
        <v/>
      </c>
      <c r="G749" s="464" t="str">
        <f t="shared" si="27"/>
        <v/>
      </c>
      <c r="H749" s="456"/>
      <c r="I749" s="475"/>
    </row>
    <row r="750" customHeight="1" spans="1:9">
      <c r="A750" s="460">
        <v>2110499</v>
      </c>
      <c r="B750" s="486" t="s">
        <v>593</v>
      </c>
      <c r="C750" s="462"/>
      <c r="D750" s="462"/>
      <c r="E750" s="462"/>
      <c r="F750" s="464" t="str">
        <f t="shared" si="26"/>
        <v/>
      </c>
      <c r="G750" s="464" t="str">
        <f t="shared" si="27"/>
        <v/>
      </c>
      <c r="H750" s="456"/>
      <c r="I750" s="475"/>
    </row>
    <row r="751" customHeight="1" spans="1:10">
      <c r="A751" s="453">
        <v>21105</v>
      </c>
      <c r="B751" s="485" t="s">
        <v>594</v>
      </c>
      <c r="C751" s="459">
        <f>SUM(C752:C757)</f>
        <v>0</v>
      </c>
      <c r="D751" s="459">
        <f>SUM(D752:D757)</f>
        <v>0</v>
      </c>
      <c r="E751" s="459">
        <f>SUM(E752:E757)</f>
        <v>0</v>
      </c>
      <c r="F751" s="456" t="str">
        <f t="shared" si="26"/>
        <v/>
      </c>
      <c r="G751" s="456" t="str">
        <f t="shared" si="27"/>
        <v/>
      </c>
      <c r="H751" s="456"/>
      <c r="I751" s="474">
        <f>SUM(I752:I757)</f>
        <v>0</v>
      </c>
      <c r="J751" s="473"/>
    </row>
    <row r="752" customHeight="1" spans="1:9">
      <c r="A752" s="460">
        <v>2110501</v>
      </c>
      <c r="B752" s="486" t="s">
        <v>595</v>
      </c>
      <c r="C752" s="462"/>
      <c r="D752" s="462"/>
      <c r="E752" s="462"/>
      <c r="F752" s="464" t="str">
        <f t="shared" si="26"/>
        <v/>
      </c>
      <c r="G752" s="464" t="str">
        <f t="shared" si="27"/>
        <v/>
      </c>
      <c r="H752" s="456"/>
      <c r="I752" s="475"/>
    </row>
    <row r="753" customHeight="1" spans="1:9">
      <c r="A753" s="460">
        <v>2110502</v>
      </c>
      <c r="B753" s="486" t="s">
        <v>596</v>
      </c>
      <c r="C753" s="462"/>
      <c r="D753" s="462"/>
      <c r="E753" s="462"/>
      <c r="F753" s="464" t="str">
        <f t="shared" si="26"/>
        <v/>
      </c>
      <c r="G753" s="464" t="str">
        <f t="shared" si="27"/>
        <v/>
      </c>
      <c r="H753" s="456"/>
      <c r="I753" s="475"/>
    </row>
    <row r="754" customHeight="1" spans="1:9">
      <c r="A754" s="460">
        <v>2110503</v>
      </c>
      <c r="B754" s="486" t="s">
        <v>597</v>
      </c>
      <c r="C754" s="462"/>
      <c r="D754" s="462"/>
      <c r="E754" s="462"/>
      <c r="F754" s="464" t="str">
        <f t="shared" si="26"/>
        <v/>
      </c>
      <c r="G754" s="464" t="str">
        <f t="shared" si="27"/>
        <v/>
      </c>
      <c r="H754" s="456"/>
      <c r="I754" s="475"/>
    </row>
    <row r="755" customHeight="1" spans="1:9">
      <c r="A755" s="460">
        <v>2110506</v>
      </c>
      <c r="B755" s="486" t="s">
        <v>598</v>
      </c>
      <c r="C755" s="462"/>
      <c r="D755" s="462"/>
      <c r="E755" s="462"/>
      <c r="F755" s="464" t="str">
        <f t="shared" si="26"/>
        <v/>
      </c>
      <c r="G755" s="464" t="str">
        <f t="shared" si="27"/>
        <v/>
      </c>
      <c r="H755" s="456"/>
      <c r="I755" s="475"/>
    </row>
    <row r="756" customHeight="1" spans="1:9">
      <c r="A756" s="460">
        <v>2110507</v>
      </c>
      <c r="B756" s="486" t="s">
        <v>599</v>
      </c>
      <c r="C756" s="462"/>
      <c r="D756" s="462"/>
      <c r="E756" s="462"/>
      <c r="F756" s="464" t="str">
        <f t="shared" si="26"/>
        <v/>
      </c>
      <c r="G756" s="464" t="str">
        <f t="shared" si="27"/>
        <v/>
      </c>
      <c r="H756" s="456"/>
      <c r="I756" s="475"/>
    </row>
    <row r="757" customHeight="1" spans="1:9">
      <c r="A757" s="460">
        <v>2110599</v>
      </c>
      <c r="B757" s="486" t="s">
        <v>600</v>
      </c>
      <c r="C757" s="462"/>
      <c r="D757" s="462"/>
      <c r="E757" s="462"/>
      <c r="F757" s="464" t="str">
        <f t="shared" si="26"/>
        <v/>
      </c>
      <c r="G757" s="464" t="str">
        <f t="shared" si="27"/>
        <v/>
      </c>
      <c r="H757" s="456"/>
      <c r="I757" s="475"/>
    </row>
    <row r="758" customHeight="1" spans="1:10">
      <c r="A758" s="453">
        <v>21106</v>
      </c>
      <c r="B758" s="485" t="s">
        <v>601</v>
      </c>
      <c r="C758" s="459">
        <f>SUM(C759:C763)</f>
        <v>0</v>
      </c>
      <c r="D758" s="459">
        <f>SUM(D759:D763)</f>
        <v>250</v>
      </c>
      <c r="E758" s="459">
        <f>SUM(E759:E763)</f>
        <v>0</v>
      </c>
      <c r="F758" s="456" t="str">
        <f t="shared" si="26"/>
        <v/>
      </c>
      <c r="G758" s="456">
        <f t="shared" si="27"/>
        <v>0</v>
      </c>
      <c r="H758" s="456"/>
      <c r="I758" s="474">
        <f>SUM(I759:I763)</f>
        <v>0</v>
      </c>
      <c r="J758" s="473"/>
    </row>
    <row r="759" customHeight="1" spans="1:9">
      <c r="A759" s="460">
        <v>2110602</v>
      </c>
      <c r="B759" s="486" t="s">
        <v>602</v>
      </c>
      <c r="C759" s="462"/>
      <c r="D759" s="462"/>
      <c r="E759" s="462"/>
      <c r="F759" s="464" t="str">
        <f t="shared" si="26"/>
        <v/>
      </c>
      <c r="G759" s="464" t="str">
        <f t="shared" si="27"/>
        <v/>
      </c>
      <c r="H759" s="456"/>
      <c r="I759" s="475"/>
    </row>
    <row r="760" customHeight="1" spans="1:9">
      <c r="A760" s="460">
        <v>2110603</v>
      </c>
      <c r="B760" s="486" t="s">
        <v>603</v>
      </c>
      <c r="C760" s="462"/>
      <c r="D760" s="462"/>
      <c r="E760" s="462"/>
      <c r="F760" s="464" t="str">
        <f t="shared" si="26"/>
        <v/>
      </c>
      <c r="G760" s="464" t="str">
        <f t="shared" si="27"/>
        <v/>
      </c>
      <c r="H760" s="456"/>
      <c r="I760" s="475"/>
    </row>
    <row r="761" customHeight="1" spans="1:9">
      <c r="A761" s="460">
        <v>2110604</v>
      </c>
      <c r="B761" s="486" t="s">
        <v>604</v>
      </c>
      <c r="C761" s="462"/>
      <c r="D761" s="462">
        <v>250</v>
      </c>
      <c r="E761" s="462"/>
      <c r="F761" s="464" t="str">
        <f t="shared" si="26"/>
        <v/>
      </c>
      <c r="G761" s="464">
        <f t="shared" si="27"/>
        <v>0</v>
      </c>
      <c r="H761" s="456"/>
      <c r="I761" s="475"/>
    </row>
    <row r="762" customHeight="1" spans="1:9">
      <c r="A762" s="460">
        <v>2110605</v>
      </c>
      <c r="B762" s="486" t="s">
        <v>605</v>
      </c>
      <c r="C762" s="462"/>
      <c r="D762" s="462"/>
      <c r="E762" s="462"/>
      <c r="F762" s="464" t="str">
        <f t="shared" si="26"/>
        <v/>
      </c>
      <c r="G762" s="464" t="str">
        <f t="shared" si="27"/>
        <v/>
      </c>
      <c r="H762" s="456"/>
      <c r="I762" s="475"/>
    </row>
    <row r="763" customHeight="1" spans="1:9">
      <c r="A763" s="460">
        <v>2110699</v>
      </c>
      <c r="B763" s="486" t="s">
        <v>606</v>
      </c>
      <c r="C763" s="462"/>
      <c r="D763" s="462"/>
      <c r="E763" s="462"/>
      <c r="F763" s="464" t="str">
        <f t="shared" si="26"/>
        <v/>
      </c>
      <c r="G763" s="464" t="str">
        <f t="shared" si="27"/>
        <v/>
      </c>
      <c r="H763" s="456"/>
      <c r="I763" s="475"/>
    </row>
    <row r="764" customHeight="1" spans="1:10">
      <c r="A764" s="453">
        <v>21107</v>
      </c>
      <c r="B764" s="485" t="s">
        <v>607</v>
      </c>
      <c r="C764" s="459">
        <f>SUM(C765:C766)</f>
        <v>0</v>
      </c>
      <c r="D764" s="459">
        <f>SUM(D765:D766)</f>
        <v>0</v>
      </c>
      <c r="E764" s="459">
        <f>SUM(E765:E766)</f>
        <v>0</v>
      </c>
      <c r="F764" s="456" t="str">
        <f t="shared" si="26"/>
        <v/>
      </c>
      <c r="G764" s="456" t="str">
        <f t="shared" si="27"/>
        <v/>
      </c>
      <c r="H764" s="456"/>
      <c r="I764" s="474">
        <f>SUM(I765:I766)</f>
        <v>0</v>
      </c>
      <c r="J764" s="473"/>
    </row>
    <row r="765" customHeight="1" spans="1:9">
      <c r="A765" s="460">
        <v>2110704</v>
      </c>
      <c r="B765" s="486" t="s">
        <v>608</v>
      </c>
      <c r="C765" s="462"/>
      <c r="D765" s="462"/>
      <c r="E765" s="462"/>
      <c r="F765" s="464" t="str">
        <f t="shared" si="26"/>
        <v/>
      </c>
      <c r="G765" s="464" t="str">
        <f t="shared" si="27"/>
        <v/>
      </c>
      <c r="H765" s="456"/>
      <c r="I765" s="475"/>
    </row>
    <row r="766" customHeight="1" spans="1:9">
      <c r="A766" s="460">
        <v>2110799</v>
      </c>
      <c r="B766" s="486" t="s">
        <v>609</v>
      </c>
      <c r="C766" s="462"/>
      <c r="D766" s="462"/>
      <c r="E766" s="462"/>
      <c r="F766" s="464" t="str">
        <f t="shared" si="26"/>
        <v/>
      </c>
      <c r="G766" s="464" t="str">
        <f t="shared" si="27"/>
        <v/>
      </c>
      <c r="H766" s="456"/>
      <c r="I766" s="475"/>
    </row>
    <row r="767" customHeight="1" spans="1:10">
      <c r="A767" s="453">
        <v>21108</v>
      </c>
      <c r="B767" s="485" t="s">
        <v>610</v>
      </c>
      <c r="C767" s="459">
        <f>SUM(C768:C769)</f>
        <v>0</v>
      </c>
      <c r="D767" s="459">
        <f>SUM(D768:D769)</f>
        <v>0</v>
      </c>
      <c r="E767" s="459">
        <f>SUM(E768:E769)</f>
        <v>0</v>
      </c>
      <c r="F767" s="456" t="str">
        <f t="shared" si="26"/>
        <v/>
      </c>
      <c r="G767" s="456" t="str">
        <f t="shared" si="27"/>
        <v/>
      </c>
      <c r="H767" s="456"/>
      <c r="I767" s="474">
        <f>SUM(I768:I769)</f>
        <v>0</v>
      </c>
      <c r="J767" s="473"/>
    </row>
    <row r="768" customHeight="1" spans="1:9">
      <c r="A768" s="460">
        <v>2110804</v>
      </c>
      <c r="B768" s="486" t="s">
        <v>611</v>
      </c>
      <c r="C768" s="462"/>
      <c r="D768" s="462"/>
      <c r="E768" s="462"/>
      <c r="F768" s="464" t="str">
        <f t="shared" si="26"/>
        <v/>
      </c>
      <c r="G768" s="464" t="str">
        <f t="shared" si="27"/>
        <v/>
      </c>
      <c r="H768" s="456"/>
      <c r="I768" s="475"/>
    </row>
    <row r="769" customHeight="1" spans="1:9">
      <c r="A769" s="460">
        <v>2110899</v>
      </c>
      <c r="B769" s="486" t="s">
        <v>612</v>
      </c>
      <c r="C769" s="462"/>
      <c r="D769" s="462"/>
      <c r="E769" s="462"/>
      <c r="F769" s="464" t="str">
        <f t="shared" si="26"/>
        <v/>
      </c>
      <c r="G769" s="464" t="str">
        <f t="shared" si="27"/>
        <v/>
      </c>
      <c r="H769" s="456"/>
      <c r="I769" s="475"/>
    </row>
    <row r="770" customHeight="1" spans="1:9">
      <c r="A770" s="460">
        <v>21109</v>
      </c>
      <c r="B770" s="486" t="s">
        <v>613</v>
      </c>
      <c r="C770" s="487"/>
      <c r="D770" s="487"/>
      <c r="E770" s="488"/>
      <c r="F770" s="464" t="str">
        <f t="shared" si="26"/>
        <v/>
      </c>
      <c r="G770" s="464" t="str">
        <f t="shared" si="27"/>
        <v/>
      </c>
      <c r="H770" s="456"/>
      <c r="I770" s="490"/>
    </row>
    <row r="771" customHeight="1" spans="1:9">
      <c r="A771" s="460">
        <v>21110</v>
      </c>
      <c r="B771" s="486" t="s">
        <v>614</v>
      </c>
      <c r="C771" s="487"/>
      <c r="D771" s="487"/>
      <c r="E771" s="488"/>
      <c r="F771" s="464" t="str">
        <f t="shared" si="26"/>
        <v/>
      </c>
      <c r="G771" s="464" t="str">
        <f t="shared" si="27"/>
        <v/>
      </c>
      <c r="H771" s="456"/>
      <c r="I771" s="490"/>
    </row>
    <row r="772" ht="13.95" customHeight="1" spans="1:10">
      <c r="A772" s="453">
        <v>21111</v>
      </c>
      <c r="B772" s="485" t="s">
        <v>615</v>
      </c>
      <c r="C772" s="459">
        <f>SUM(C773:C777)</f>
        <v>0</v>
      </c>
      <c r="D772" s="459">
        <f>SUM(D773:D777)</f>
        <v>0</v>
      </c>
      <c r="E772" s="459">
        <f>SUM(E773:E777)</f>
        <v>0</v>
      </c>
      <c r="F772" s="456" t="str">
        <f t="shared" si="26"/>
        <v/>
      </c>
      <c r="G772" s="456" t="str">
        <f t="shared" si="27"/>
        <v/>
      </c>
      <c r="H772" s="456"/>
      <c r="I772" s="474">
        <f>SUM(I773:I777)</f>
        <v>0</v>
      </c>
      <c r="J772" s="473"/>
    </row>
    <row r="773" customHeight="1" spans="1:9">
      <c r="A773" s="460">
        <v>2111101</v>
      </c>
      <c r="B773" s="486" t="s">
        <v>616</v>
      </c>
      <c r="C773" s="462"/>
      <c r="D773" s="462"/>
      <c r="E773" s="462"/>
      <c r="F773" s="464" t="str">
        <f t="shared" si="26"/>
        <v/>
      </c>
      <c r="G773" s="464" t="str">
        <f t="shared" si="27"/>
        <v/>
      </c>
      <c r="H773" s="456"/>
      <c r="I773" s="475"/>
    </row>
    <row r="774" customHeight="1" spans="1:9">
      <c r="A774" s="460">
        <v>2111102</v>
      </c>
      <c r="B774" s="486" t="s">
        <v>617</v>
      </c>
      <c r="C774" s="462"/>
      <c r="D774" s="462"/>
      <c r="E774" s="462"/>
      <c r="F774" s="464" t="str">
        <f t="shared" si="26"/>
        <v/>
      </c>
      <c r="G774" s="464" t="str">
        <f t="shared" si="27"/>
        <v/>
      </c>
      <c r="H774" s="456"/>
      <c r="I774" s="475"/>
    </row>
    <row r="775" customHeight="1" spans="1:9">
      <c r="A775" s="460">
        <v>2111103</v>
      </c>
      <c r="B775" s="486" t="s">
        <v>618</v>
      </c>
      <c r="C775" s="462"/>
      <c r="D775" s="462"/>
      <c r="E775" s="462"/>
      <c r="F775" s="464" t="str">
        <f t="shared" si="26"/>
        <v/>
      </c>
      <c r="G775" s="464" t="str">
        <f t="shared" si="27"/>
        <v/>
      </c>
      <c r="H775" s="456"/>
      <c r="I775" s="475"/>
    </row>
    <row r="776" customHeight="1" spans="1:9">
      <c r="A776" s="460">
        <v>2111104</v>
      </c>
      <c r="B776" s="486" t="s">
        <v>619</v>
      </c>
      <c r="C776" s="462"/>
      <c r="D776" s="462"/>
      <c r="E776" s="462"/>
      <c r="F776" s="464" t="str">
        <f t="shared" si="26"/>
        <v/>
      </c>
      <c r="G776" s="464" t="str">
        <f t="shared" si="27"/>
        <v/>
      </c>
      <c r="H776" s="456"/>
      <c r="I776" s="475"/>
    </row>
    <row r="777" customHeight="1" spans="1:9">
      <c r="A777" s="460">
        <v>2111199</v>
      </c>
      <c r="B777" s="486" t="s">
        <v>620</v>
      </c>
      <c r="C777" s="462"/>
      <c r="D777" s="462"/>
      <c r="E777" s="462"/>
      <c r="F777" s="464" t="str">
        <f t="shared" si="26"/>
        <v/>
      </c>
      <c r="G777" s="464" t="str">
        <f t="shared" si="27"/>
        <v/>
      </c>
      <c r="H777" s="456"/>
      <c r="I777" s="475"/>
    </row>
    <row r="778" customHeight="1" spans="1:9">
      <c r="A778" s="460">
        <v>21112</v>
      </c>
      <c r="B778" s="486" t="s">
        <v>621</v>
      </c>
      <c r="C778" s="487"/>
      <c r="D778" s="487"/>
      <c r="E778" s="489"/>
      <c r="F778" s="464" t="str">
        <f t="shared" si="26"/>
        <v/>
      </c>
      <c r="G778" s="464" t="str">
        <f t="shared" si="27"/>
        <v/>
      </c>
      <c r="H778" s="456"/>
      <c r="I778" s="490"/>
    </row>
    <row r="779" customHeight="1" spans="1:9">
      <c r="A779" s="460">
        <v>21113</v>
      </c>
      <c r="B779" s="486" t="s">
        <v>622</v>
      </c>
      <c r="C779" s="487"/>
      <c r="D779" s="487"/>
      <c r="E779" s="489"/>
      <c r="F779" s="464" t="str">
        <f t="shared" si="26"/>
        <v/>
      </c>
      <c r="G779" s="464" t="str">
        <f t="shared" si="27"/>
        <v/>
      </c>
      <c r="H779" s="456"/>
      <c r="I779" s="490"/>
    </row>
    <row r="780" customHeight="1" spans="1:10">
      <c r="A780" s="453">
        <v>21114</v>
      </c>
      <c r="B780" s="485" t="s">
        <v>623</v>
      </c>
      <c r="C780" s="459">
        <f>SUM(C781:C790)</f>
        <v>0</v>
      </c>
      <c r="D780" s="459">
        <f>SUM(D781:D790)</f>
        <v>0</v>
      </c>
      <c r="E780" s="459">
        <f>SUM(E781:E790)</f>
        <v>0</v>
      </c>
      <c r="F780" s="456" t="str">
        <f t="shared" si="26"/>
        <v/>
      </c>
      <c r="G780" s="456" t="str">
        <f t="shared" si="27"/>
        <v/>
      </c>
      <c r="H780" s="456"/>
      <c r="I780" s="474">
        <f>SUM(I781:I790)</f>
        <v>0</v>
      </c>
      <c r="J780" s="473"/>
    </row>
    <row r="781" customHeight="1" spans="1:9">
      <c r="A781" s="460">
        <v>2111401</v>
      </c>
      <c r="B781" s="486" t="s">
        <v>45</v>
      </c>
      <c r="C781" s="462"/>
      <c r="D781" s="462"/>
      <c r="E781" s="462"/>
      <c r="F781" s="464" t="str">
        <f t="shared" si="26"/>
        <v/>
      </c>
      <c r="G781" s="464" t="str">
        <f t="shared" si="27"/>
        <v/>
      </c>
      <c r="H781" s="456"/>
      <c r="I781" s="475"/>
    </row>
    <row r="782" customHeight="1" spans="1:9">
      <c r="A782" s="460">
        <v>2111402</v>
      </c>
      <c r="B782" s="486" t="s">
        <v>46</v>
      </c>
      <c r="C782" s="462"/>
      <c r="D782" s="462"/>
      <c r="E782" s="462"/>
      <c r="F782" s="464" t="str">
        <f t="shared" si="26"/>
        <v/>
      </c>
      <c r="G782" s="464" t="str">
        <f t="shared" si="27"/>
        <v/>
      </c>
      <c r="H782" s="456"/>
      <c r="I782" s="475"/>
    </row>
    <row r="783" customHeight="1" spans="1:9">
      <c r="A783" s="460">
        <v>2111403</v>
      </c>
      <c r="B783" s="486" t="s">
        <v>47</v>
      </c>
      <c r="C783" s="462"/>
      <c r="D783" s="462"/>
      <c r="E783" s="462"/>
      <c r="F783" s="464" t="str">
        <f t="shared" si="26"/>
        <v/>
      </c>
      <c r="G783" s="464" t="str">
        <f t="shared" si="27"/>
        <v/>
      </c>
      <c r="H783" s="456"/>
      <c r="I783" s="475"/>
    </row>
    <row r="784" customHeight="1" spans="1:9">
      <c r="A784" s="460">
        <v>2111406</v>
      </c>
      <c r="B784" s="486" t="s">
        <v>624</v>
      </c>
      <c r="C784" s="462"/>
      <c r="D784" s="462"/>
      <c r="E784" s="462"/>
      <c r="F784" s="464" t="str">
        <f t="shared" si="26"/>
        <v/>
      </c>
      <c r="G784" s="464" t="str">
        <f t="shared" si="27"/>
        <v/>
      </c>
      <c r="H784" s="456"/>
      <c r="I784" s="475"/>
    </row>
    <row r="785" customHeight="1" spans="1:9">
      <c r="A785" s="460">
        <v>2111407</v>
      </c>
      <c r="B785" s="486" t="s">
        <v>625</v>
      </c>
      <c r="C785" s="462"/>
      <c r="D785" s="462"/>
      <c r="E785" s="462"/>
      <c r="F785" s="464" t="str">
        <f t="shared" si="26"/>
        <v/>
      </c>
      <c r="G785" s="464" t="str">
        <f t="shared" si="27"/>
        <v/>
      </c>
      <c r="H785" s="456"/>
      <c r="I785" s="475"/>
    </row>
    <row r="786" customHeight="1" spans="1:9">
      <c r="A786" s="460">
        <v>2111408</v>
      </c>
      <c r="B786" s="486" t="s">
        <v>626</v>
      </c>
      <c r="C786" s="462"/>
      <c r="D786" s="462"/>
      <c r="E786" s="462"/>
      <c r="F786" s="464" t="str">
        <f t="shared" si="26"/>
        <v/>
      </c>
      <c r="G786" s="464" t="str">
        <f t="shared" si="27"/>
        <v/>
      </c>
      <c r="H786" s="456"/>
      <c r="I786" s="475"/>
    </row>
    <row r="787" customHeight="1" spans="1:9">
      <c r="A787" s="460">
        <v>2111411</v>
      </c>
      <c r="B787" s="486" t="s">
        <v>86</v>
      </c>
      <c r="C787" s="462"/>
      <c r="D787" s="462"/>
      <c r="E787" s="462"/>
      <c r="F787" s="464" t="str">
        <f t="shared" si="26"/>
        <v/>
      </c>
      <c r="G787" s="464" t="str">
        <f t="shared" si="27"/>
        <v/>
      </c>
      <c r="H787" s="456"/>
      <c r="I787" s="475"/>
    </row>
    <row r="788" customHeight="1" spans="1:9">
      <c r="A788" s="460">
        <v>2111413</v>
      </c>
      <c r="B788" s="486" t="s">
        <v>627</v>
      </c>
      <c r="C788" s="462"/>
      <c r="D788" s="462"/>
      <c r="E788" s="462"/>
      <c r="F788" s="464" t="str">
        <f t="shared" si="26"/>
        <v/>
      </c>
      <c r="G788" s="464" t="str">
        <f t="shared" si="27"/>
        <v/>
      </c>
      <c r="H788" s="456"/>
      <c r="I788" s="475"/>
    </row>
    <row r="789" customHeight="1" spans="1:9">
      <c r="A789" s="460">
        <v>2111450</v>
      </c>
      <c r="B789" s="486" t="s">
        <v>54</v>
      </c>
      <c r="C789" s="462"/>
      <c r="D789" s="462"/>
      <c r="E789" s="462"/>
      <c r="F789" s="464" t="str">
        <f t="shared" si="26"/>
        <v/>
      </c>
      <c r="G789" s="464" t="str">
        <f t="shared" si="27"/>
        <v/>
      </c>
      <c r="H789" s="456"/>
      <c r="I789" s="475"/>
    </row>
    <row r="790" customHeight="1" spans="1:9">
      <c r="A790" s="460">
        <v>2111499</v>
      </c>
      <c r="B790" s="486" t="s">
        <v>628</v>
      </c>
      <c r="C790" s="462"/>
      <c r="D790" s="462"/>
      <c r="E790" s="462"/>
      <c r="F790" s="464" t="str">
        <f t="shared" si="26"/>
        <v/>
      </c>
      <c r="G790" s="464" t="str">
        <f t="shared" si="27"/>
        <v/>
      </c>
      <c r="H790" s="456"/>
      <c r="I790" s="475"/>
    </row>
    <row r="791" customHeight="1" spans="1:10">
      <c r="A791" s="453">
        <v>21199</v>
      </c>
      <c r="B791" s="485" t="s">
        <v>629</v>
      </c>
      <c r="C791" s="459">
        <f>SUM(C792)</f>
        <v>0</v>
      </c>
      <c r="D791" s="459">
        <f>SUM(D792)</f>
        <v>20</v>
      </c>
      <c r="E791" s="459">
        <f>SUM(E792)</f>
        <v>0</v>
      </c>
      <c r="F791" s="456" t="str">
        <f t="shared" si="26"/>
        <v/>
      </c>
      <c r="G791" s="456">
        <f t="shared" si="27"/>
        <v>0</v>
      </c>
      <c r="H791" s="456"/>
      <c r="I791" s="474">
        <f>SUM(I792)</f>
        <v>0</v>
      </c>
      <c r="J791" s="473"/>
    </row>
    <row r="792" customHeight="1" spans="1:9">
      <c r="A792" s="460">
        <v>2119999</v>
      </c>
      <c r="B792" s="486" t="s">
        <v>630</v>
      </c>
      <c r="C792" s="462"/>
      <c r="D792" s="462">
        <v>20</v>
      </c>
      <c r="E792" s="462"/>
      <c r="F792" s="464" t="str">
        <f t="shared" si="26"/>
        <v/>
      </c>
      <c r="G792" s="464">
        <f t="shared" si="27"/>
        <v>0</v>
      </c>
      <c r="H792" s="456"/>
      <c r="I792" s="475"/>
    </row>
    <row r="793" customHeight="1" spans="1:10">
      <c r="A793" s="453">
        <v>212</v>
      </c>
      <c r="B793" s="485" t="s">
        <v>631</v>
      </c>
      <c r="C793" s="455">
        <f>C794+C805+C806+C809+C811+C813</f>
        <v>4887</v>
      </c>
      <c r="D793" s="455">
        <f>D794+D805+D806+D809+D811+D813</f>
        <v>45042</v>
      </c>
      <c r="E793" s="455">
        <f>E794+E805+E806+E809+E811+E813</f>
        <v>28009.55</v>
      </c>
      <c r="F793" s="456">
        <f t="shared" si="26"/>
        <v>5.73144055657868</v>
      </c>
      <c r="G793" s="456">
        <f t="shared" si="27"/>
        <v>0.6218540473336</v>
      </c>
      <c r="H793" s="457"/>
      <c r="I793" s="479">
        <f>I794+I805+I806+I809+I811+I813</f>
        <v>5</v>
      </c>
      <c r="J793" s="473"/>
    </row>
    <row r="794" customHeight="1" spans="1:10">
      <c r="A794" s="453">
        <v>21201</v>
      </c>
      <c r="B794" s="485" t="s">
        <v>632</v>
      </c>
      <c r="C794" s="459">
        <f>SUM(C795:C804)</f>
        <v>826</v>
      </c>
      <c r="D794" s="459">
        <f>SUM(D795:D804)</f>
        <v>3084</v>
      </c>
      <c r="E794" s="459">
        <f>SUM(E795:E804)</f>
        <v>793.29</v>
      </c>
      <c r="F794" s="456">
        <f t="shared" si="26"/>
        <v>0.960399515738499</v>
      </c>
      <c r="G794" s="456">
        <f t="shared" si="27"/>
        <v>0.257227626459144</v>
      </c>
      <c r="H794" s="456"/>
      <c r="I794" s="474">
        <f>SUM(I795:I804)</f>
        <v>0</v>
      </c>
      <c r="J794" s="473"/>
    </row>
    <row r="795" customHeight="1" spans="1:9">
      <c r="A795" s="460">
        <v>2120101</v>
      </c>
      <c r="B795" s="486" t="s">
        <v>45</v>
      </c>
      <c r="C795" s="462">
        <v>148.39</v>
      </c>
      <c r="D795" s="462">
        <v>166</v>
      </c>
      <c r="E795" s="462">
        <v>153.86</v>
      </c>
      <c r="F795" s="464">
        <f t="shared" si="26"/>
        <v>1.03686232225891</v>
      </c>
      <c r="G795" s="464">
        <f t="shared" si="27"/>
        <v>0.926867469879518</v>
      </c>
      <c r="H795" s="456"/>
      <c r="I795" s="475"/>
    </row>
    <row r="796" customHeight="1" spans="1:9">
      <c r="A796" s="460">
        <v>2120102</v>
      </c>
      <c r="B796" s="486" t="s">
        <v>46</v>
      </c>
      <c r="C796" s="462"/>
      <c r="D796" s="462"/>
      <c r="E796" s="462"/>
      <c r="F796" s="464" t="str">
        <f t="shared" si="26"/>
        <v/>
      </c>
      <c r="G796" s="464" t="str">
        <f t="shared" si="27"/>
        <v/>
      </c>
      <c r="H796" s="456"/>
      <c r="I796" s="475"/>
    </row>
    <row r="797" customHeight="1" spans="1:9">
      <c r="A797" s="460">
        <v>2120103</v>
      </c>
      <c r="B797" s="486" t="s">
        <v>47</v>
      </c>
      <c r="C797" s="462"/>
      <c r="D797" s="462"/>
      <c r="E797" s="462"/>
      <c r="F797" s="464" t="str">
        <f t="shared" si="26"/>
        <v/>
      </c>
      <c r="G797" s="464" t="str">
        <f t="shared" si="27"/>
        <v/>
      </c>
      <c r="H797" s="456"/>
      <c r="I797" s="475"/>
    </row>
    <row r="798" customHeight="1" spans="1:9">
      <c r="A798" s="460">
        <v>2120104</v>
      </c>
      <c r="B798" s="486" t="s">
        <v>633</v>
      </c>
      <c r="C798" s="462">
        <v>578.45</v>
      </c>
      <c r="D798" s="462">
        <v>877</v>
      </c>
      <c r="E798" s="462">
        <v>584</v>
      </c>
      <c r="F798" s="464">
        <f t="shared" si="26"/>
        <v>1.00959460627539</v>
      </c>
      <c r="G798" s="464">
        <f t="shared" si="27"/>
        <v>0.665906499429875</v>
      </c>
      <c r="H798" s="456"/>
      <c r="I798" s="475"/>
    </row>
    <row r="799" customHeight="1" spans="1:9">
      <c r="A799" s="460">
        <v>2120105</v>
      </c>
      <c r="B799" s="486" t="s">
        <v>634</v>
      </c>
      <c r="C799" s="462"/>
      <c r="D799" s="462"/>
      <c r="E799" s="462"/>
      <c r="F799" s="464" t="str">
        <f t="shared" si="26"/>
        <v/>
      </c>
      <c r="G799" s="464" t="str">
        <f t="shared" si="27"/>
        <v/>
      </c>
      <c r="H799" s="456"/>
      <c r="I799" s="475"/>
    </row>
    <row r="800" customHeight="1" spans="1:9">
      <c r="A800" s="460">
        <v>2120106</v>
      </c>
      <c r="B800" s="486" t="s">
        <v>635</v>
      </c>
      <c r="C800" s="462"/>
      <c r="D800" s="462"/>
      <c r="E800" s="462"/>
      <c r="F800" s="464" t="str">
        <f t="shared" si="26"/>
        <v/>
      </c>
      <c r="G800" s="464" t="str">
        <f t="shared" si="27"/>
        <v/>
      </c>
      <c r="H800" s="456"/>
      <c r="I800" s="475"/>
    </row>
    <row r="801" customHeight="1" spans="1:9">
      <c r="A801" s="460">
        <v>2120107</v>
      </c>
      <c r="B801" s="486" t="s">
        <v>636</v>
      </c>
      <c r="C801" s="462"/>
      <c r="D801" s="462"/>
      <c r="E801" s="462"/>
      <c r="F801" s="464" t="str">
        <f t="shared" si="26"/>
        <v/>
      </c>
      <c r="G801" s="464" t="str">
        <f t="shared" si="27"/>
        <v/>
      </c>
      <c r="H801" s="456"/>
      <c r="I801" s="475"/>
    </row>
    <row r="802" customHeight="1" spans="1:9">
      <c r="A802" s="460">
        <v>2120109</v>
      </c>
      <c r="B802" s="486" t="s">
        <v>637</v>
      </c>
      <c r="C802" s="462"/>
      <c r="D802" s="462"/>
      <c r="E802" s="462"/>
      <c r="F802" s="464" t="str">
        <f t="shared" ref="F802:F865" si="28">IFERROR((E802/C802)*100%,"")</f>
        <v/>
      </c>
      <c r="G802" s="464" t="str">
        <f t="shared" ref="G802:G865" si="29">IFERROR((E802/D802)*100%,"")</f>
        <v/>
      </c>
      <c r="H802" s="456"/>
      <c r="I802" s="475"/>
    </row>
    <row r="803" customHeight="1" spans="1:9">
      <c r="A803" s="460">
        <v>2120110</v>
      </c>
      <c r="B803" s="486" t="s">
        <v>638</v>
      </c>
      <c r="C803" s="462"/>
      <c r="D803" s="462"/>
      <c r="E803" s="462"/>
      <c r="F803" s="464" t="str">
        <f t="shared" si="28"/>
        <v/>
      </c>
      <c r="G803" s="464" t="str">
        <f t="shared" si="29"/>
        <v/>
      </c>
      <c r="H803" s="456"/>
      <c r="I803" s="475"/>
    </row>
    <row r="804" customHeight="1" spans="1:9">
      <c r="A804" s="460">
        <v>2120199</v>
      </c>
      <c r="B804" s="486" t="s">
        <v>639</v>
      </c>
      <c r="C804" s="462">
        <v>99.16</v>
      </c>
      <c r="D804" s="462">
        <v>2041</v>
      </c>
      <c r="E804" s="462">
        <v>55.43</v>
      </c>
      <c r="F804" s="464">
        <f t="shared" si="28"/>
        <v>0.558995562726906</v>
      </c>
      <c r="G804" s="464">
        <f t="shared" si="29"/>
        <v>0.0271582557569819</v>
      </c>
      <c r="H804" s="456"/>
      <c r="I804" s="475"/>
    </row>
    <row r="805" customHeight="1" spans="1:9">
      <c r="A805" s="460">
        <v>21202</v>
      </c>
      <c r="B805" s="486" t="s">
        <v>640</v>
      </c>
      <c r="C805" s="487">
        <v>1212.71</v>
      </c>
      <c r="D805" s="487">
        <v>633</v>
      </c>
      <c r="E805" s="489">
        <v>10</v>
      </c>
      <c r="F805" s="464">
        <f t="shared" si="28"/>
        <v>0.00824599450816766</v>
      </c>
      <c r="G805" s="464">
        <f t="shared" si="29"/>
        <v>0.0157977883096366</v>
      </c>
      <c r="H805" s="456"/>
      <c r="I805" s="490">
        <v>5</v>
      </c>
    </row>
    <row r="806" customHeight="1" spans="1:10">
      <c r="A806" s="453">
        <v>21203</v>
      </c>
      <c r="B806" s="485" t="s">
        <v>641</v>
      </c>
      <c r="C806" s="459">
        <f>SUM(C807:C808)</f>
        <v>644.29</v>
      </c>
      <c r="D806" s="459">
        <f>SUM(D807:D808)</f>
        <v>27272</v>
      </c>
      <c r="E806" s="459">
        <f>SUM(E807:E808)</f>
        <v>25808.26</v>
      </c>
      <c r="F806" s="456">
        <f t="shared" si="28"/>
        <v>40.0568998432383</v>
      </c>
      <c r="G806" s="456">
        <f t="shared" si="29"/>
        <v>0.946328102082722</v>
      </c>
      <c r="H806" s="456"/>
      <c r="I806" s="474">
        <f>SUM(I807:I808)</f>
        <v>0</v>
      </c>
      <c r="J806" s="473"/>
    </row>
    <row r="807" customHeight="1" spans="1:9">
      <c r="A807" s="460">
        <v>2120303</v>
      </c>
      <c r="B807" s="486" t="s">
        <v>642</v>
      </c>
      <c r="C807" s="462"/>
      <c r="D807" s="462">
        <v>17884</v>
      </c>
      <c r="E807" s="462">
        <v>10</v>
      </c>
      <c r="F807" s="464" t="str">
        <f t="shared" si="28"/>
        <v/>
      </c>
      <c r="G807" s="464">
        <f t="shared" si="29"/>
        <v>0.000559159024826661</v>
      </c>
      <c r="H807" s="456"/>
      <c r="I807" s="475"/>
    </row>
    <row r="808" customHeight="1" spans="1:9">
      <c r="A808" s="460">
        <v>2120399</v>
      </c>
      <c r="B808" s="486" t="s">
        <v>643</v>
      </c>
      <c r="C808" s="462">
        <v>644.29</v>
      </c>
      <c r="D808" s="462">
        <v>9388</v>
      </c>
      <c r="E808" s="462">
        <v>25798.26</v>
      </c>
      <c r="F808" s="464">
        <f t="shared" si="28"/>
        <v>40.0413788821804</v>
      </c>
      <c r="G808" s="464">
        <f t="shared" si="29"/>
        <v>2.74800383468257</v>
      </c>
      <c r="H808" s="456"/>
      <c r="I808" s="475"/>
    </row>
    <row r="809" customHeight="1" spans="1:10">
      <c r="A809" s="453">
        <v>21205</v>
      </c>
      <c r="B809" s="485" t="s">
        <v>644</v>
      </c>
      <c r="C809" s="459">
        <f>SUM(C810)</f>
        <v>2078</v>
      </c>
      <c r="D809" s="459">
        <f>SUM(D810)</f>
        <v>1540</v>
      </c>
      <c r="E809" s="459">
        <f>SUM(E810)</f>
        <v>1348</v>
      </c>
      <c r="F809" s="456">
        <f t="shared" si="28"/>
        <v>0.648700673724735</v>
      </c>
      <c r="G809" s="456">
        <f t="shared" si="29"/>
        <v>0.875324675324675</v>
      </c>
      <c r="H809" s="456"/>
      <c r="I809" s="474">
        <f>SUM(I810)</f>
        <v>0</v>
      </c>
      <c r="J809" s="473"/>
    </row>
    <row r="810" customHeight="1" spans="1:9">
      <c r="A810" s="460">
        <v>2120501</v>
      </c>
      <c r="B810" s="486" t="s">
        <v>645</v>
      </c>
      <c r="C810" s="462">
        <v>2078</v>
      </c>
      <c r="D810" s="462">
        <v>1540</v>
      </c>
      <c r="E810" s="462">
        <v>1348</v>
      </c>
      <c r="F810" s="464">
        <f t="shared" si="28"/>
        <v>0.648700673724735</v>
      </c>
      <c r="G810" s="464">
        <f t="shared" si="29"/>
        <v>0.875324675324675</v>
      </c>
      <c r="H810" s="456"/>
      <c r="I810" s="475"/>
    </row>
    <row r="811" customHeight="1" spans="1:10">
      <c r="A811" s="453">
        <v>21206</v>
      </c>
      <c r="B811" s="485" t="s">
        <v>646</v>
      </c>
      <c r="C811" s="459">
        <f>SUM(C812)</f>
        <v>0</v>
      </c>
      <c r="D811" s="459">
        <f>SUM(D812)</f>
        <v>0</v>
      </c>
      <c r="E811" s="459">
        <f>SUM(E812)</f>
        <v>0</v>
      </c>
      <c r="F811" s="456" t="str">
        <f t="shared" si="28"/>
        <v/>
      </c>
      <c r="G811" s="456" t="str">
        <f t="shared" si="29"/>
        <v/>
      </c>
      <c r="H811" s="456"/>
      <c r="I811" s="474">
        <f>SUM(I812)</f>
        <v>0</v>
      </c>
      <c r="J811" s="473"/>
    </row>
    <row r="812" customHeight="1" spans="1:9">
      <c r="A812" s="460">
        <v>2120601</v>
      </c>
      <c r="B812" s="486" t="s">
        <v>647</v>
      </c>
      <c r="C812" s="462"/>
      <c r="D812" s="462"/>
      <c r="E812" s="480"/>
      <c r="F812" s="464" t="str">
        <f t="shared" si="28"/>
        <v/>
      </c>
      <c r="G812" s="464" t="str">
        <f t="shared" si="29"/>
        <v/>
      </c>
      <c r="H812" s="456"/>
      <c r="I812" s="481"/>
    </row>
    <row r="813" customHeight="1" spans="1:10">
      <c r="A813" s="453">
        <v>21299</v>
      </c>
      <c r="B813" s="485" t="s">
        <v>648</v>
      </c>
      <c r="C813" s="459">
        <f>SUM(C814)</f>
        <v>126</v>
      </c>
      <c r="D813" s="459">
        <f>SUM(D814)</f>
        <v>12513</v>
      </c>
      <c r="E813" s="459">
        <f>SUM(E814)</f>
        <v>50</v>
      </c>
      <c r="F813" s="456">
        <f t="shared" si="28"/>
        <v>0.396825396825397</v>
      </c>
      <c r="G813" s="456">
        <f t="shared" si="29"/>
        <v>0.00399584432190522</v>
      </c>
      <c r="H813" s="456"/>
      <c r="I813" s="474">
        <f>SUM(I814)</f>
        <v>0</v>
      </c>
      <c r="J813" s="473"/>
    </row>
    <row r="814" customHeight="1" spans="1:9">
      <c r="A814" s="460">
        <v>2129999</v>
      </c>
      <c r="B814" s="486" t="s">
        <v>649</v>
      </c>
      <c r="C814" s="462">
        <v>126</v>
      </c>
      <c r="D814" s="462">
        <v>12513</v>
      </c>
      <c r="E814" s="462">
        <v>50</v>
      </c>
      <c r="F814" s="464">
        <f t="shared" si="28"/>
        <v>0.396825396825397</v>
      </c>
      <c r="G814" s="464">
        <f t="shared" si="29"/>
        <v>0.00399584432190522</v>
      </c>
      <c r="H814" s="456"/>
      <c r="I814" s="475"/>
    </row>
    <row r="815" customHeight="1" spans="1:10">
      <c r="A815" s="453">
        <v>213</v>
      </c>
      <c r="B815" s="485" t="s">
        <v>650</v>
      </c>
      <c r="C815" s="455">
        <f>C816+C842+C864+C892+C903+C910+C916+C919</f>
        <v>50516.44</v>
      </c>
      <c r="D815" s="455">
        <f>D816+D842+D864+D892+D903+D910+D916+D919</f>
        <v>68650</v>
      </c>
      <c r="E815" s="455">
        <f>E816+E842+E864+E892+E903+E910+E916+E919</f>
        <v>65290.96</v>
      </c>
      <c r="F815" s="456">
        <f t="shared" si="28"/>
        <v>1.29246954060896</v>
      </c>
      <c r="G815" s="456">
        <f t="shared" si="29"/>
        <v>0.951070065549891</v>
      </c>
      <c r="H815" s="457"/>
      <c r="I815" s="479">
        <f>I816+I842+I864+I892+I903+I910+I916+I919</f>
        <v>0</v>
      </c>
      <c r="J815" s="473"/>
    </row>
    <row r="816" customHeight="1" spans="1:10">
      <c r="A816" s="453">
        <v>21301</v>
      </c>
      <c r="B816" s="485" t="s">
        <v>651</v>
      </c>
      <c r="C816" s="459">
        <f>SUM(C817:C841)</f>
        <v>42214.49</v>
      </c>
      <c r="D816" s="459">
        <f>SUM(D817:D841)</f>
        <v>37660</v>
      </c>
      <c r="E816" s="459">
        <f>SUM(E817:E841)</f>
        <v>44530.23</v>
      </c>
      <c r="F816" s="456">
        <f t="shared" si="28"/>
        <v>1.05485651964527</v>
      </c>
      <c r="G816" s="456">
        <f t="shared" si="29"/>
        <v>1.1824277748274</v>
      </c>
      <c r="H816" s="456"/>
      <c r="I816" s="474">
        <f>SUM(I817:I841)</f>
        <v>0</v>
      </c>
      <c r="J816" s="473"/>
    </row>
    <row r="817" customHeight="1" spans="1:9">
      <c r="A817" s="460">
        <v>2130101</v>
      </c>
      <c r="B817" s="486" t="s">
        <v>45</v>
      </c>
      <c r="C817" s="462">
        <v>1383.12</v>
      </c>
      <c r="D817" s="462">
        <v>977</v>
      </c>
      <c r="E817" s="462">
        <v>1209.28</v>
      </c>
      <c r="F817" s="464">
        <f t="shared" si="28"/>
        <v>0.874313147087744</v>
      </c>
      <c r="G817" s="464">
        <f t="shared" si="29"/>
        <v>1.23774820880246</v>
      </c>
      <c r="H817" s="456"/>
      <c r="I817" s="475"/>
    </row>
    <row r="818" customHeight="1" spans="1:9">
      <c r="A818" s="460">
        <v>2130102</v>
      </c>
      <c r="B818" s="486" t="s">
        <v>46</v>
      </c>
      <c r="C818" s="462"/>
      <c r="D818" s="462">
        <v>1</v>
      </c>
      <c r="E818" s="462"/>
      <c r="F818" s="464" t="str">
        <f t="shared" si="28"/>
        <v/>
      </c>
      <c r="G818" s="464">
        <f t="shared" si="29"/>
        <v>0</v>
      </c>
      <c r="H818" s="456"/>
      <c r="I818" s="475"/>
    </row>
    <row r="819" customHeight="1" spans="1:9">
      <c r="A819" s="460">
        <v>2130103</v>
      </c>
      <c r="B819" s="486" t="s">
        <v>47</v>
      </c>
      <c r="C819" s="462"/>
      <c r="D819" s="462"/>
      <c r="E819" s="462"/>
      <c r="F819" s="464" t="str">
        <f t="shared" si="28"/>
        <v/>
      </c>
      <c r="G819" s="464" t="str">
        <f t="shared" si="29"/>
        <v/>
      </c>
      <c r="H819" s="456"/>
      <c r="I819" s="475"/>
    </row>
    <row r="820" customHeight="1" spans="1:9">
      <c r="A820" s="460">
        <v>2130104</v>
      </c>
      <c r="B820" s="486" t="s">
        <v>54</v>
      </c>
      <c r="C820" s="462">
        <v>2829.87</v>
      </c>
      <c r="D820" s="462">
        <v>3863</v>
      </c>
      <c r="E820" s="462">
        <v>952.82</v>
      </c>
      <c r="F820" s="464">
        <f t="shared" si="28"/>
        <v>0.336700979196924</v>
      </c>
      <c r="G820" s="464">
        <f t="shared" si="29"/>
        <v>0.246652860471136</v>
      </c>
      <c r="H820" s="456"/>
      <c r="I820" s="475"/>
    </row>
    <row r="821" customHeight="1" spans="1:9">
      <c r="A821" s="460">
        <v>2130105</v>
      </c>
      <c r="B821" s="486" t="s">
        <v>652</v>
      </c>
      <c r="C821" s="462"/>
      <c r="D821" s="462"/>
      <c r="E821" s="462"/>
      <c r="F821" s="464" t="str">
        <f t="shared" si="28"/>
        <v/>
      </c>
      <c r="G821" s="464" t="str">
        <f t="shared" si="29"/>
        <v/>
      </c>
      <c r="H821" s="456"/>
      <c r="I821" s="475"/>
    </row>
    <row r="822" customHeight="1" spans="1:9">
      <c r="A822" s="460">
        <v>2130106</v>
      </c>
      <c r="B822" s="486" t="s">
        <v>653</v>
      </c>
      <c r="C822" s="462"/>
      <c r="D822" s="462">
        <v>938</v>
      </c>
      <c r="E822" s="462"/>
      <c r="F822" s="464" t="str">
        <f t="shared" si="28"/>
        <v/>
      </c>
      <c r="G822" s="464">
        <f t="shared" si="29"/>
        <v>0</v>
      </c>
      <c r="H822" s="456"/>
      <c r="I822" s="475"/>
    </row>
    <row r="823" customHeight="1" spans="1:9">
      <c r="A823" s="460">
        <v>2130108</v>
      </c>
      <c r="B823" s="486" t="s">
        <v>654</v>
      </c>
      <c r="C823" s="462">
        <v>30070</v>
      </c>
      <c r="D823" s="462">
        <v>606</v>
      </c>
      <c r="E823" s="462">
        <v>41035.05</v>
      </c>
      <c r="F823" s="464">
        <f t="shared" si="28"/>
        <v>1.36465081476555</v>
      </c>
      <c r="G823" s="464">
        <f t="shared" si="29"/>
        <v>67.714603960396</v>
      </c>
      <c r="H823" s="456"/>
      <c r="I823" s="475"/>
    </row>
    <row r="824" customHeight="1" spans="1:9">
      <c r="A824" s="460">
        <v>2130109</v>
      </c>
      <c r="B824" s="486" t="s">
        <v>655</v>
      </c>
      <c r="C824" s="462">
        <v>179.5</v>
      </c>
      <c r="D824" s="462">
        <v>237</v>
      </c>
      <c r="E824" s="462"/>
      <c r="F824" s="464">
        <f t="shared" si="28"/>
        <v>0</v>
      </c>
      <c r="G824" s="464">
        <f t="shared" si="29"/>
        <v>0</v>
      </c>
      <c r="H824" s="456"/>
      <c r="I824" s="475"/>
    </row>
    <row r="825" customHeight="1" spans="1:9">
      <c r="A825" s="460">
        <v>2130110</v>
      </c>
      <c r="B825" s="486" t="s">
        <v>656</v>
      </c>
      <c r="C825" s="462"/>
      <c r="D825" s="462">
        <v>32</v>
      </c>
      <c r="E825" s="462"/>
      <c r="F825" s="464" t="str">
        <f t="shared" si="28"/>
        <v/>
      </c>
      <c r="G825" s="464">
        <f t="shared" si="29"/>
        <v>0</v>
      </c>
      <c r="H825" s="456"/>
      <c r="I825" s="475"/>
    </row>
    <row r="826" customHeight="1" spans="1:9">
      <c r="A826" s="460">
        <v>2130111</v>
      </c>
      <c r="B826" s="486" t="s">
        <v>657</v>
      </c>
      <c r="C826" s="462"/>
      <c r="D826" s="462"/>
      <c r="E826" s="462"/>
      <c r="F826" s="464" t="str">
        <f t="shared" si="28"/>
        <v/>
      </c>
      <c r="G826" s="464" t="str">
        <f t="shared" si="29"/>
        <v/>
      </c>
      <c r="H826" s="456"/>
      <c r="I826" s="475"/>
    </row>
    <row r="827" customHeight="1" spans="1:9">
      <c r="A827" s="460">
        <v>2130112</v>
      </c>
      <c r="B827" s="486" t="s">
        <v>658</v>
      </c>
      <c r="C827" s="462"/>
      <c r="D827" s="462"/>
      <c r="E827" s="462"/>
      <c r="F827" s="464" t="str">
        <f t="shared" si="28"/>
        <v/>
      </c>
      <c r="G827" s="464" t="str">
        <f t="shared" si="29"/>
        <v/>
      </c>
      <c r="H827" s="456"/>
      <c r="I827" s="475"/>
    </row>
    <row r="828" customHeight="1" spans="1:9">
      <c r="A828" s="460">
        <v>2130114</v>
      </c>
      <c r="B828" s="486" t="s">
        <v>659</v>
      </c>
      <c r="C828" s="462"/>
      <c r="D828" s="462"/>
      <c r="E828" s="462"/>
      <c r="F828" s="464" t="str">
        <f t="shared" si="28"/>
        <v/>
      </c>
      <c r="G828" s="464" t="str">
        <f t="shared" si="29"/>
        <v/>
      </c>
      <c r="H828" s="456"/>
      <c r="I828" s="475"/>
    </row>
    <row r="829" customHeight="1" spans="1:9">
      <c r="A829" s="460">
        <v>2130119</v>
      </c>
      <c r="B829" s="486" t="s">
        <v>660</v>
      </c>
      <c r="C829" s="462"/>
      <c r="D829" s="462">
        <v>117</v>
      </c>
      <c r="E829" s="462">
        <v>20</v>
      </c>
      <c r="F829" s="464" t="str">
        <f t="shared" si="28"/>
        <v/>
      </c>
      <c r="G829" s="464">
        <f t="shared" si="29"/>
        <v>0.170940170940171</v>
      </c>
      <c r="H829" s="456"/>
      <c r="I829" s="475"/>
    </row>
    <row r="830" customHeight="1" spans="1:9">
      <c r="A830" s="460">
        <v>2130120</v>
      </c>
      <c r="B830" s="486" t="s">
        <v>661</v>
      </c>
      <c r="C830" s="462"/>
      <c r="D830" s="462"/>
      <c r="E830" s="462"/>
      <c r="F830" s="464" t="str">
        <f t="shared" si="28"/>
        <v/>
      </c>
      <c r="G830" s="464" t="str">
        <f t="shared" si="29"/>
        <v/>
      </c>
      <c r="H830" s="456"/>
      <c r="I830" s="475"/>
    </row>
    <row r="831" customHeight="1" spans="1:9">
      <c r="A831" s="460">
        <v>2130121</v>
      </c>
      <c r="B831" s="486" t="s">
        <v>662</v>
      </c>
      <c r="C831" s="462">
        <v>260</v>
      </c>
      <c r="D831" s="462">
        <v>487</v>
      </c>
      <c r="E831" s="462">
        <v>647</v>
      </c>
      <c r="F831" s="464">
        <f t="shared" si="28"/>
        <v>2.48846153846154</v>
      </c>
      <c r="G831" s="464">
        <f t="shared" si="29"/>
        <v>1.32854209445585</v>
      </c>
      <c r="H831" s="456"/>
      <c r="I831" s="475"/>
    </row>
    <row r="832" customHeight="1" spans="1:9">
      <c r="A832" s="460">
        <v>2130122</v>
      </c>
      <c r="B832" s="486" t="s">
        <v>663</v>
      </c>
      <c r="C832" s="462">
        <v>385</v>
      </c>
      <c r="D832" s="462">
        <v>21086</v>
      </c>
      <c r="E832" s="462"/>
      <c r="F832" s="464">
        <f t="shared" si="28"/>
        <v>0</v>
      </c>
      <c r="G832" s="464">
        <f t="shared" si="29"/>
        <v>0</v>
      </c>
      <c r="H832" s="456"/>
      <c r="I832" s="475"/>
    </row>
    <row r="833" customHeight="1" spans="1:9">
      <c r="A833" s="460">
        <v>2130124</v>
      </c>
      <c r="B833" s="486" t="s">
        <v>664</v>
      </c>
      <c r="C833" s="462">
        <v>100</v>
      </c>
      <c r="D833" s="462">
        <v>281</v>
      </c>
      <c r="E833" s="462"/>
      <c r="F833" s="464">
        <f t="shared" si="28"/>
        <v>0</v>
      </c>
      <c r="G833" s="464">
        <f t="shared" si="29"/>
        <v>0</v>
      </c>
      <c r="H833" s="456"/>
      <c r="I833" s="475"/>
    </row>
    <row r="834" customHeight="1" spans="1:9">
      <c r="A834" s="460">
        <v>2130125</v>
      </c>
      <c r="B834" s="486" t="s">
        <v>665</v>
      </c>
      <c r="C834" s="462"/>
      <c r="D834" s="462">
        <v>212</v>
      </c>
      <c r="E834" s="462"/>
      <c r="F834" s="464" t="str">
        <f t="shared" si="28"/>
        <v/>
      </c>
      <c r="G834" s="464">
        <f t="shared" si="29"/>
        <v>0</v>
      </c>
      <c r="H834" s="456"/>
      <c r="I834" s="475"/>
    </row>
    <row r="835" customHeight="1" spans="1:9">
      <c r="A835" s="460">
        <v>2130126</v>
      </c>
      <c r="B835" s="486" t="s">
        <v>666</v>
      </c>
      <c r="C835" s="462">
        <v>329</v>
      </c>
      <c r="D835" s="462">
        <v>1075</v>
      </c>
      <c r="E835" s="462">
        <v>351.08</v>
      </c>
      <c r="F835" s="464">
        <f t="shared" si="28"/>
        <v>1.06711246200608</v>
      </c>
      <c r="G835" s="464">
        <f t="shared" si="29"/>
        <v>0.326586046511628</v>
      </c>
      <c r="H835" s="456"/>
      <c r="I835" s="475"/>
    </row>
    <row r="836" customHeight="1" spans="1:9">
      <c r="A836" s="460">
        <v>2130135</v>
      </c>
      <c r="B836" s="486" t="s">
        <v>667</v>
      </c>
      <c r="C836" s="462">
        <v>880</v>
      </c>
      <c r="D836" s="462">
        <v>3091</v>
      </c>
      <c r="E836" s="462"/>
      <c r="F836" s="464">
        <f t="shared" si="28"/>
        <v>0</v>
      </c>
      <c r="G836" s="464">
        <f t="shared" si="29"/>
        <v>0</v>
      </c>
      <c r="H836" s="456"/>
      <c r="I836" s="475"/>
    </row>
    <row r="837" customHeight="1" spans="1:9">
      <c r="A837" s="460">
        <v>2130142</v>
      </c>
      <c r="B837" s="486" t="s">
        <v>668</v>
      </c>
      <c r="C837" s="462">
        <v>10</v>
      </c>
      <c r="D837" s="462"/>
      <c r="E837" s="462">
        <v>15</v>
      </c>
      <c r="F837" s="464">
        <f t="shared" si="28"/>
        <v>1.5</v>
      </c>
      <c r="G837" s="464" t="str">
        <f t="shared" si="29"/>
        <v/>
      </c>
      <c r="H837" s="456"/>
      <c r="I837" s="475"/>
    </row>
    <row r="838" customHeight="1" spans="1:9">
      <c r="A838" s="460">
        <v>2130148</v>
      </c>
      <c r="B838" s="486" t="s">
        <v>669</v>
      </c>
      <c r="C838" s="462"/>
      <c r="D838" s="462">
        <v>14</v>
      </c>
      <c r="E838" s="462"/>
      <c r="F838" s="464" t="str">
        <f t="shared" si="28"/>
        <v/>
      </c>
      <c r="G838" s="464">
        <f t="shared" si="29"/>
        <v>0</v>
      </c>
      <c r="H838" s="456"/>
      <c r="I838" s="475"/>
    </row>
    <row r="839" customHeight="1" spans="1:9">
      <c r="A839" s="460">
        <v>2130152</v>
      </c>
      <c r="B839" s="486" t="s">
        <v>670</v>
      </c>
      <c r="C839" s="462"/>
      <c r="D839" s="462"/>
      <c r="E839" s="462"/>
      <c r="F839" s="464" t="str">
        <f t="shared" si="28"/>
        <v/>
      </c>
      <c r="G839" s="464" t="str">
        <f t="shared" si="29"/>
        <v/>
      </c>
      <c r="H839" s="456"/>
      <c r="I839" s="475"/>
    </row>
    <row r="840" customHeight="1" spans="1:9">
      <c r="A840" s="460">
        <v>2130153</v>
      </c>
      <c r="B840" s="486" t="s">
        <v>671</v>
      </c>
      <c r="C840" s="462">
        <v>4017</v>
      </c>
      <c r="D840" s="462">
        <v>3805</v>
      </c>
      <c r="E840" s="462">
        <v>10</v>
      </c>
      <c r="F840" s="464">
        <f t="shared" si="28"/>
        <v>0.00248941996514812</v>
      </c>
      <c r="G840" s="464">
        <f t="shared" si="29"/>
        <v>0.0026281208935611</v>
      </c>
      <c r="H840" s="456"/>
      <c r="I840" s="475"/>
    </row>
    <row r="841" customHeight="1" spans="1:9">
      <c r="A841" s="460">
        <v>2130199</v>
      </c>
      <c r="B841" s="486" t="s">
        <v>672</v>
      </c>
      <c r="C841" s="462">
        <v>1771</v>
      </c>
      <c r="D841" s="462">
        <v>838</v>
      </c>
      <c r="E841" s="462">
        <v>290</v>
      </c>
      <c r="F841" s="464">
        <f t="shared" si="28"/>
        <v>0.163749294184077</v>
      </c>
      <c r="G841" s="464">
        <f t="shared" si="29"/>
        <v>0.346062052505967</v>
      </c>
      <c r="H841" s="456"/>
      <c r="I841" s="475"/>
    </row>
    <row r="842" customHeight="1" spans="1:10">
      <c r="A842" s="453">
        <v>21302</v>
      </c>
      <c r="B842" s="485" t="s">
        <v>673</v>
      </c>
      <c r="C842" s="459">
        <f>SUM(C843:C863)</f>
        <v>1511.14</v>
      </c>
      <c r="D842" s="459">
        <f>SUM(D843:D863)</f>
        <v>794</v>
      </c>
      <c r="E842" s="459">
        <f>SUM(E843:E863)</f>
        <v>5681.26</v>
      </c>
      <c r="F842" s="456">
        <f t="shared" si="28"/>
        <v>3.75958547851291</v>
      </c>
      <c r="G842" s="456">
        <f t="shared" si="29"/>
        <v>7.15523929471033</v>
      </c>
      <c r="H842" s="456"/>
      <c r="I842" s="474">
        <f>SUM(I843:I863)</f>
        <v>0</v>
      </c>
      <c r="J842" s="473"/>
    </row>
    <row r="843" customHeight="1" spans="1:9">
      <c r="A843" s="460">
        <v>2130201</v>
      </c>
      <c r="B843" s="486" t="s">
        <v>45</v>
      </c>
      <c r="C843" s="462"/>
      <c r="D843" s="462"/>
      <c r="E843" s="462"/>
      <c r="F843" s="464" t="str">
        <f t="shared" si="28"/>
        <v/>
      </c>
      <c r="G843" s="464" t="str">
        <f t="shared" si="29"/>
        <v/>
      </c>
      <c r="H843" s="456"/>
      <c r="I843" s="475"/>
    </row>
    <row r="844" customHeight="1" spans="1:9">
      <c r="A844" s="460">
        <v>2130202</v>
      </c>
      <c r="B844" s="486" t="s">
        <v>46</v>
      </c>
      <c r="C844" s="462"/>
      <c r="D844" s="462"/>
      <c r="E844" s="462"/>
      <c r="F844" s="464" t="str">
        <f t="shared" si="28"/>
        <v/>
      </c>
      <c r="G844" s="464" t="str">
        <f t="shared" si="29"/>
        <v/>
      </c>
      <c r="H844" s="456"/>
      <c r="I844" s="475"/>
    </row>
    <row r="845" customHeight="1" spans="1:9">
      <c r="A845" s="460">
        <v>2130203</v>
      </c>
      <c r="B845" s="486" t="s">
        <v>47</v>
      </c>
      <c r="C845" s="462"/>
      <c r="D845" s="462"/>
      <c r="E845" s="462"/>
      <c r="F845" s="464" t="str">
        <f t="shared" si="28"/>
        <v/>
      </c>
      <c r="G845" s="464" t="str">
        <f t="shared" si="29"/>
        <v/>
      </c>
      <c r="H845" s="456"/>
      <c r="I845" s="475"/>
    </row>
    <row r="846" customHeight="1" spans="1:9">
      <c r="A846" s="460">
        <v>2130204</v>
      </c>
      <c r="B846" s="486" t="s">
        <v>674</v>
      </c>
      <c r="C846" s="462">
        <v>2</v>
      </c>
      <c r="D846" s="462"/>
      <c r="E846" s="462">
        <v>900.34</v>
      </c>
      <c r="F846" s="464">
        <f t="shared" si="28"/>
        <v>450.17</v>
      </c>
      <c r="G846" s="464" t="str">
        <f t="shared" si="29"/>
        <v/>
      </c>
      <c r="H846" s="456"/>
      <c r="I846" s="475"/>
    </row>
    <row r="847" customHeight="1" spans="1:9">
      <c r="A847" s="460">
        <v>2130205</v>
      </c>
      <c r="B847" s="486" t="s">
        <v>675</v>
      </c>
      <c r="C847" s="462">
        <v>1277.94</v>
      </c>
      <c r="D847" s="462">
        <v>214</v>
      </c>
      <c r="E847" s="462">
        <v>4780.92</v>
      </c>
      <c r="F847" s="464">
        <f t="shared" si="28"/>
        <v>3.74111460631955</v>
      </c>
      <c r="G847" s="464">
        <f t="shared" si="29"/>
        <v>22.3407476635514</v>
      </c>
      <c r="H847" s="456"/>
      <c r="I847" s="475"/>
    </row>
    <row r="848" customHeight="1" spans="1:9">
      <c r="A848" s="460">
        <v>2130206</v>
      </c>
      <c r="B848" s="486" t="s">
        <v>676</v>
      </c>
      <c r="C848" s="462"/>
      <c r="D848" s="462"/>
      <c r="E848" s="462"/>
      <c r="F848" s="464" t="str">
        <f t="shared" si="28"/>
        <v/>
      </c>
      <c r="G848" s="464" t="str">
        <f t="shared" si="29"/>
        <v/>
      </c>
      <c r="H848" s="456"/>
      <c r="I848" s="475"/>
    </row>
    <row r="849" customHeight="1" spans="1:9">
      <c r="A849" s="460">
        <v>2130207</v>
      </c>
      <c r="B849" s="486" t="s">
        <v>677</v>
      </c>
      <c r="C849" s="462"/>
      <c r="D849" s="462">
        <v>96</v>
      </c>
      <c r="E849" s="462"/>
      <c r="F849" s="464" t="str">
        <f t="shared" si="28"/>
        <v/>
      </c>
      <c r="G849" s="464">
        <f t="shared" si="29"/>
        <v>0</v>
      </c>
      <c r="H849" s="456"/>
      <c r="I849" s="475"/>
    </row>
    <row r="850" customHeight="1" spans="1:9">
      <c r="A850" s="460">
        <v>2130209</v>
      </c>
      <c r="B850" s="486" t="s">
        <v>678</v>
      </c>
      <c r="C850" s="462"/>
      <c r="D850" s="462">
        <v>134</v>
      </c>
      <c r="E850" s="462"/>
      <c r="F850" s="464" t="str">
        <f t="shared" si="28"/>
        <v/>
      </c>
      <c r="G850" s="464">
        <f t="shared" si="29"/>
        <v>0</v>
      </c>
      <c r="H850" s="456"/>
      <c r="I850" s="475"/>
    </row>
    <row r="851" customHeight="1" spans="1:9">
      <c r="A851" s="460">
        <v>2130211</v>
      </c>
      <c r="B851" s="486" t="s">
        <v>679</v>
      </c>
      <c r="C851" s="462"/>
      <c r="D851" s="462"/>
      <c r="E851" s="462"/>
      <c r="F851" s="464" t="str">
        <f t="shared" si="28"/>
        <v/>
      </c>
      <c r="G851" s="464" t="str">
        <f t="shared" si="29"/>
        <v/>
      </c>
      <c r="H851" s="456"/>
      <c r="I851" s="475"/>
    </row>
    <row r="852" customHeight="1" spans="1:9">
      <c r="A852" s="460">
        <v>2130212</v>
      </c>
      <c r="B852" s="486" t="s">
        <v>680</v>
      </c>
      <c r="C852" s="462"/>
      <c r="D852" s="462">
        <v>248</v>
      </c>
      <c r="E852" s="462"/>
      <c r="F852" s="464" t="str">
        <f t="shared" si="28"/>
        <v/>
      </c>
      <c r="G852" s="464">
        <f t="shared" si="29"/>
        <v>0</v>
      </c>
      <c r="H852" s="456"/>
      <c r="I852" s="475"/>
    </row>
    <row r="853" customHeight="1" spans="1:9">
      <c r="A853" s="460">
        <v>2130213</v>
      </c>
      <c r="B853" s="486" t="s">
        <v>681</v>
      </c>
      <c r="C853" s="462"/>
      <c r="D853" s="462"/>
      <c r="E853" s="462"/>
      <c r="F853" s="464" t="str">
        <f t="shared" si="28"/>
        <v/>
      </c>
      <c r="G853" s="464" t="str">
        <f t="shared" si="29"/>
        <v/>
      </c>
      <c r="H853" s="456"/>
      <c r="I853" s="475"/>
    </row>
    <row r="854" customHeight="1" spans="1:9">
      <c r="A854" s="460">
        <v>2130217</v>
      </c>
      <c r="B854" s="486" t="s">
        <v>682</v>
      </c>
      <c r="C854" s="462"/>
      <c r="D854" s="462"/>
      <c r="E854" s="462"/>
      <c r="F854" s="464" t="str">
        <f t="shared" si="28"/>
        <v/>
      </c>
      <c r="G854" s="464" t="str">
        <f t="shared" si="29"/>
        <v/>
      </c>
      <c r="H854" s="456"/>
      <c r="I854" s="475"/>
    </row>
    <row r="855" customHeight="1" spans="1:9">
      <c r="A855" s="460">
        <v>2130220</v>
      </c>
      <c r="B855" s="486" t="s">
        <v>683</v>
      </c>
      <c r="C855" s="462"/>
      <c r="D855" s="462"/>
      <c r="E855" s="462"/>
      <c r="F855" s="464" t="str">
        <f t="shared" si="28"/>
        <v/>
      </c>
      <c r="G855" s="464" t="str">
        <f t="shared" si="29"/>
        <v/>
      </c>
      <c r="H855" s="456"/>
      <c r="I855" s="475"/>
    </row>
    <row r="856" customHeight="1" spans="1:9">
      <c r="A856" s="460">
        <v>2130221</v>
      </c>
      <c r="B856" s="486" t="s">
        <v>684</v>
      </c>
      <c r="C856" s="462"/>
      <c r="D856" s="462"/>
      <c r="E856" s="462"/>
      <c r="F856" s="464" t="str">
        <f t="shared" si="28"/>
        <v/>
      </c>
      <c r="G856" s="464" t="str">
        <f t="shared" si="29"/>
        <v/>
      </c>
      <c r="H856" s="456"/>
      <c r="I856" s="475"/>
    </row>
    <row r="857" customHeight="1" spans="1:9">
      <c r="A857" s="460">
        <v>2130223</v>
      </c>
      <c r="B857" s="486" t="s">
        <v>685</v>
      </c>
      <c r="C857" s="462"/>
      <c r="D857" s="462"/>
      <c r="E857" s="462"/>
      <c r="F857" s="464" t="str">
        <f t="shared" si="28"/>
        <v/>
      </c>
      <c r="G857" s="464" t="str">
        <f t="shared" si="29"/>
        <v/>
      </c>
      <c r="H857" s="456"/>
      <c r="I857" s="475"/>
    </row>
    <row r="858" customHeight="1" spans="1:9">
      <c r="A858" s="460">
        <v>2130226</v>
      </c>
      <c r="B858" s="486" t="s">
        <v>686</v>
      </c>
      <c r="C858" s="462"/>
      <c r="D858" s="462"/>
      <c r="E858" s="462"/>
      <c r="F858" s="464" t="str">
        <f t="shared" si="28"/>
        <v/>
      </c>
      <c r="G858" s="464" t="str">
        <f t="shared" si="29"/>
        <v/>
      </c>
      <c r="H858" s="456"/>
      <c r="I858" s="475"/>
    </row>
    <row r="859" customHeight="1" spans="1:9">
      <c r="A859" s="460">
        <v>2130227</v>
      </c>
      <c r="B859" s="486" t="s">
        <v>687</v>
      </c>
      <c r="C859" s="462"/>
      <c r="D859" s="462"/>
      <c r="E859" s="462"/>
      <c r="F859" s="464" t="str">
        <f t="shared" si="28"/>
        <v/>
      </c>
      <c r="G859" s="464" t="str">
        <f t="shared" si="29"/>
        <v/>
      </c>
      <c r="H859" s="456"/>
      <c r="I859" s="475"/>
    </row>
    <row r="860" customHeight="1" spans="1:9">
      <c r="A860" s="460">
        <v>2130234</v>
      </c>
      <c r="B860" s="486" t="s">
        <v>688</v>
      </c>
      <c r="C860" s="462">
        <v>201.2</v>
      </c>
      <c r="D860" s="462">
        <v>78</v>
      </c>
      <c r="E860" s="462"/>
      <c r="F860" s="464">
        <f t="shared" si="28"/>
        <v>0</v>
      </c>
      <c r="G860" s="464">
        <f t="shared" si="29"/>
        <v>0</v>
      </c>
      <c r="H860" s="456"/>
      <c r="I860" s="475"/>
    </row>
    <row r="861" customHeight="1" spans="1:9">
      <c r="A861" s="460">
        <v>2130236</v>
      </c>
      <c r="B861" s="486" t="s">
        <v>689</v>
      </c>
      <c r="C861" s="462"/>
      <c r="D861" s="462"/>
      <c r="E861" s="462"/>
      <c r="F861" s="464" t="str">
        <f t="shared" si="28"/>
        <v/>
      </c>
      <c r="G861" s="464" t="str">
        <f t="shared" si="29"/>
        <v/>
      </c>
      <c r="H861" s="456"/>
      <c r="I861" s="475"/>
    </row>
    <row r="862" customHeight="1" spans="1:9">
      <c r="A862" s="460">
        <v>2130237</v>
      </c>
      <c r="B862" s="486" t="s">
        <v>658</v>
      </c>
      <c r="C862" s="462"/>
      <c r="D862" s="462"/>
      <c r="E862" s="462"/>
      <c r="F862" s="464" t="str">
        <f t="shared" si="28"/>
        <v/>
      </c>
      <c r="G862" s="464" t="str">
        <f t="shared" si="29"/>
        <v/>
      </c>
      <c r="H862" s="456"/>
      <c r="I862" s="475"/>
    </row>
    <row r="863" customHeight="1" spans="1:9">
      <c r="A863" s="460">
        <v>2130299</v>
      </c>
      <c r="B863" s="486" t="s">
        <v>690</v>
      </c>
      <c r="C863" s="462">
        <v>30</v>
      </c>
      <c r="D863" s="462">
        <v>24</v>
      </c>
      <c r="E863" s="480"/>
      <c r="F863" s="464">
        <f t="shared" si="28"/>
        <v>0</v>
      </c>
      <c r="G863" s="464">
        <f t="shared" si="29"/>
        <v>0</v>
      </c>
      <c r="H863" s="456"/>
      <c r="I863" s="481"/>
    </row>
    <row r="864" customHeight="1" spans="1:10">
      <c r="A864" s="453">
        <v>21303</v>
      </c>
      <c r="B864" s="485" t="s">
        <v>691</v>
      </c>
      <c r="C864" s="459">
        <f>SUM(C865:C891)</f>
        <v>1641.34</v>
      </c>
      <c r="D864" s="459">
        <f>SUM(D865:D891)</f>
        <v>8700</v>
      </c>
      <c r="E864" s="459">
        <f>SUM(E865:E891)</f>
        <v>11371.47</v>
      </c>
      <c r="F864" s="456">
        <f t="shared" si="28"/>
        <v>6.92816235514884</v>
      </c>
      <c r="G864" s="456">
        <f t="shared" si="29"/>
        <v>1.30706551724138</v>
      </c>
      <c r="H864" s="456"/>
      <c r="I864" s="474">
        <f>SUM(I865:I891)</f>
        <v>0</v>
      </c>
      <c r="J864" s="473"/>
    </row>
    <row r="865" customHeight="1" spans="1:9">
      <c r="A865" s="460">
        <v>2130301</v>
      </c>
      <c r="B865" s="486" t="s">
        <v>45</v>
      </c>
      <c r="C865" s="462">
        <v>12.99</v>
      </c>
      <c r="D865" s="462">
        <v>82</v>
      </c>
      <c r="E865" s="462">
        <v>131.02</v>
      </c>
      <c r="F865" s="464">
        <f t="shared" si="28"/>
        <v>10.086220169361</v>
      </c>
      <c r="G865" s="464">
        <f t="shared" si="29"/>
        <v>1.59780487804878</v>
      </c>
      <c r="H865" s="456"/>
      <c r="I865" s="475"/>
    </row>
    <row r="866" customHeight="1" spans="1:9">
      <c r="A866" s="460">
        <v>2130302</v>
      </c>
      <c r="B866" s="486" t="s">
        <v>46</v>
      </c>
      <c r="C866" s="462"/>
      <c r="D866" s="462"/>
      <c r="E866" s="462"/>
      <c r="F866" s="464" t="str">
        <f t="shared" ref="F866:F929" si="30">IFERROR((E866/C866)*100%,"")</f>
        <v/>
      </c>
      <c r="G866" s="464" t="str">
        <f t="shared" ref="G866:G929" si="31">IFERROR((E866/D866)*100%,"")</f>
        <v/>
      </c>
      <c r="H866" s="456"/>
      <c r="I866" s="475"/>
    </row>
    <row r="867" customHeight="1" spans="1:9">
      <c r="A867" s="460">
        <v>2130303</v>
      </c>
      <c r="B867" s="486" t="s">
        <v>47</v>
      </c>
      <c r="C867" s="462"/>
      <c r="D867" s="462"/>
      <c r="E867" s="462"/>
      <c r="F867" s="464" t="str">
        <f t="shared" si="30"/>
        <v/>
      </c>
      <c r="G867" s="464" t="str">
        <f t="shared" si="31"/>
        <v/>
      </c>
      <c r="H867" s="456"/>
      <c r="I867" s="475"/>
    </row>
    <row r="868" customHeight="1" spans="1:9">
      <c r="A868" s="460">
        <v>2130304</v>
      </c>
      <c r="B868" s="486" t="s">
        <v>692</v>
      </c>
      <c r="C868" s="462"/>
      <c r="D868" s="462">
        <v>1833</v>
      </c>
      <c r="E868" s="462">
        <v>10963.87</v>
      </c>
      <c r="F868" s="464" t="str">
        <f t="shared" si="30"/>
        <v/>
      </c>
      <c r="G868" s="464">
        <f t="shared" si="31"/>
        <v>5.98138025095472</v>
      </c>
      <c r="H868" s="456"/>
      <c r="I868" s="475"/>
    </row>
    <row r="869" customHeight="1" spans="1:9">
      <c r="A869" s="460">
        <v>2130305</v>
      </c>
      <c r="B869" s="486" t="s">
        <v>693</v>
      </c>
      <c r="C869" s="462">
        <v>1530.35</v>
      </c>
      <c r="D869" s="462">
        <v>1207</v>
      </c>
      <c r="E869" s="462"/>
      <c r="F869" s="464">
        <f t="shared" si="30"/>
        <v>0</v>
      </c>
      <c r="G869" s="464">
        <f t="shared" si="31"/>
        <v>0</v>
      </c>
      <c r="H869" s="456"/>
      <c r="I869" s="475"/>
    </row>
    <row r="870" customHeight="1" spans="1:9">
      <c r="A870" s="460">
        <v>2130306</v>
      </c>
      <c r="B870" s="486" t="s">
        <v>694</v>
      </c>
      <c r="C870" s="462"/>
      <c r="D870" s="462">
        <v>235</v>
      </c>
      <c r="E870" s="462">
        <v>45</v>
      </c>
      <c r="F870" s="464" t="str">
        <f t="shared" si="30"/>
        <v/>
      </c>
      <c r="G870" s="464">
        <f t="shared" si="31"/>
        <v>0.191489361702128</v>
      </c>
      <c r="H870" s="456"/>
      <c r="I870" s="475"/>
    </row>
    <row r="871" customHeight="1" spans="1:9">
      <c r="A871" s="460">
        <v>2130307</v>
      </c>
      <c r="B871" s="486" t="s">
        <v>695</v>
      </c>
      <c r="C871" s="462"/>
      <c r="D871" s="462"/>
      <c r="E871" s="462"/>
      <c r="F871" s="464" t="str">
        <f t="shared" si="30"/>
        <v/>
      </c>
      <c r="G871" s="464" t="str">
        <f t="shared" si="31"/>
        <v/>
      </c>
      <c r="H871" s="456"/>
      <c r="I871" s="475"/>
    </row>
    <row r="872" customHeight="1" spans="1:9">
      <c r="A872" s="460">
        <v>2130308</v>
      </c>
      <c r="B872" s="486" t="s">
        <v>696</v>
      </c>
      <c r="C872" s="462"/>
      <c r="D872" s="462">
        <v>20</v>
      </c>
      <c r="E872" s="462"/>
      <c r="F872" s="464" t="str">
        <f t="shared" si="30"/>
        <v/>
      </c>
      <c r="G872" s="464">
        <f t="shared" si="31"/>
        <v>0</v>
      </c>
      <c r="H872" s="456"/>
      <c r="I872" s="475"/>
    </row>
    <row r="873" customHeight="1" spans="1:9">
      <c r="A873" s="460">
        <v>2130309</v>
      </c>
      <c r="B873" s="486" t="s">
        <v>697</v>
      </c>
      <c r="C873" s="462"/>
      <c r="D873" s="462"/>
      <c r="E873" s="462"/>
      <c r="F873" s="464" t="str">
        <f t="shared" si="30"/>
        <v/>
      </c>
      <c r="G873" s="464" t="str">
        <f t="shared" si="31"/>
        <v/>
      </c>
      <c r="H873" s="456"/>
      <c r="I873" s="475"/>
    </row>
    <row r="874" customHeight="1" spans="1:9">
      <c r="A874" s="460">
        <v>2130310</v>
      </c>
      <c r="B874" s="486" t="s">
        <v>698</v>
      </c>
      <c r="C874" s="462"/>
      <c r="D874" s="462">
        <v>20</v>
      </c>
      <c r="E874" s="462"/>
      <c r="F874" s="464" t="str">
        <f t="shared" si="30"/>
        <v/>
      </c>
      <c r="G874" s="464">
        <f t="shared" si="31"/>
        <v>0</v>
      </c>
      <c r="H874" s="456"/>
      <c r="I874" s="475"/>
    </row>
    <row r="875" customHeight="1" spans="1:9">
      <c r="A875" s="460">
        <v>2130311</v>
      </c>
      <c r="B875" s="486" t="s">
        <v>699</v>
      </c>
      <c r="C875" s="462"/>
      <c r="D875" s="462">
        <v>171</v>
      </c>
      <c r="E875" s="462"/>
      <c r="F875" s="464" t="str">
        <f t="shared" si="30"/>
        <v/>
      </c>
      <c r="G875" s="464">
        <f t="shared" si="31"/>
        <v>0</v>
      </c>
      <c r="H875" s="456"/>
      <c r="I875" s="475"/>
    </row>
    <row r="876" customHeight="1" spans="1:9">
      <c r="A876" s="460">
        <v>2130312</v>
      </c>
      <c r="B876" s="486" t="s">
        <v>700</v>
      </c>
      <c r="C876" s="462"/>
      <c r="D876" s="462"/>
      <c r="E876" s="462"/>
      <c r="F876" s="464" t="str">
        <f t="shared" si="30"/>
        <v/>
      </c>
      <c r="G876" s="464" t="str">
        <f t="shared" si="31"/>
        <v/>
      </c>
      <c r="H876" s="456"/>
      <c r="I876" s="475"/>
    </row>
    <row r="877" customHeight="1" spans="1:9">
      <c r="A877" s="460">
        <v>2130313</v>
      </c>
      <c r="B877" s="486" t="s">
        <v>701</v>
      </c>
      <c r="C877" s="462"/>
      <c r="D877" s="462"/>
      <c r="E877" s="462"/>
      <c r="F877" s="464" t="str">
        <f t="shared" si="30"/>
        <v/>
      </c>
      <c r="G877" s="464" t="str">
        <f t="shared" si="31"/>
        <v/>
      </c>
      <c r="H877" s="456"/>
      <c r="I877" s="475"/>
    </row>
    <row r="878" customHeight="1" spans="1:9">
      <c r="A878" s="460">
        <v>2130314</v>
      </c>
      <c r="B878" s="486" t="s">
        <v>702</v>
      </c>
      <c r="C878" s="462">
        <v>67</v>
      </c>
      <c r="D878" s="462">
        <v>305</v>
      </c>
      <c r="E878" s="462">
        <v>200.08</v>
      </c>
      <c r="F878" s="464">
        <f t="shared" si="30"/>
        <v>2.98626865671642</v>
      </c>
      <c r="G878" s="464">
        <f t="shared" si="31"/>
        <v>0.656</v>
      </c>
      <c r="H878" s="456"/>
      <c r="I878" s="475"/>
    </row>
    <row r="879" customHeight="1" spans="1:9">
      <c r="A879" s="460">
        <v>2130315</v>
      </c>
      <c r="B879" s="486" t="s">
        <v>703</v>
      </c>
      <c r="C879" s="462"/>
      <c r="D879" s="462"/>
      <c r="E879" s="462"/>
      <c r="F879" s="464" t="str">
        <f t="shared" si="30"/>
        <v/>
      </c>
      <c r="G879" s="464" t="str">
        <f t="shared" si="31"/>
        <v/>
      </c>
      <c r="H879" s="456"/>
      <c r="I879" s="475"/>
    </row>
    <row r="880" customHeight="1" spans="1:9">
      <c r="A880" s="460">
        <v>2130316</v>
      </c>
      <c r="B880" s="486" t="s">
        <v>704</v>
      </c>
      <c r="C880" s="462"/>
      <c r="D880" s="462">
        <v>61</v>
      </c>
      <c r="E880" s="462"/>
      <c r="F880" s="464" t="str">
        <f t="shared" si="30"/>
        <v/>
      </c>
      <c r="G880" s="464">
        <f t="shared" si="31"/>
        <v>0</v>
      </c>
      <c r="H880" s="456"/>
      <c r="I880" s="475"/>
    </row>
    <row r="881" customHeight="1" spans="1:9">
      <c r="A881" s="460">
        <v>2130317</v>
      </c>
      <c r="B881" s="486" t="s">
        <v>705</v>
      </c>
      <c r="C881" s="462"/>
      <c r="D881" s="462"/>
      <c r="E881" s="462"/>
      <c r="F881" s="464" t="str">
        <f t="shared" si="30"/>
        <v/>
      </c>
      <c r="G881" s="464" t="str">
        <f t="shared" si="31"/>
        <v/>
      </c>
      <c r="H881" s="456"/>
      <c r="I881" s="475"/>
    </row>
    <row r="882" customHeight="1" spans="1:9">
      <c r="A882" s="460">
        <v>2130318</v>
      </c>
      <c r="B882" s="486" t="s">
        <v>706</v>
      </c>
      <c r="C882" s="462"/>
      <c r="D882" s="462"/>
      <c r="E882" s="462"/>
      <c r="F882" s="464" t="str">
        <f t="shared" si="30"/>
        <v/>
      </c>
      <c r="G882" s="464" t="str">
        <f t="shared" si="31"/>
        <v/>
      </c>
      <c r="H882" s="456"/>
      <c r="I882" s="475"/>
    </row>
    <row r="883" customHeight="1" spans="1:9">
      <c r="A883" s="460">
        <v>2130319</v>
      </c>
      <c r="B883" s="486" t="s">
        <v>707</v>
      </c>
      <c r="C883" s="462"/>
      <c r="D883" s="462">
        <v>123</v>
      </c>
      <c r="E883" s="462"/>
      <c r="F883" s="464" t="str">
        <f t="shared" si="30"/>
        <v/>
      </c>
      <c r="G883" s="464">
        <f t="shared" si="31"/>
        <v>0</v>
      </c>
      <c r="H883" s="456"/>
      <c r="I883" s="475"/>
    </row>
    <row r="884" customHeight="1" spans="1:9">
      <c r="A884" s="460">
        <v>2130321</v>
      </c>
      <c r="B884" s="486" t="s">
        <v>708</v>
      </c>
      <c r="C884" s="462"/>
      <c r="D884" s="462">
        <v>4</v>
      </c>
      <c r="E884" s="462"/>
      <c r="F884" s="464" t="str">
        <f t="shared" si="30"/>
        <v/>
      </c>
      <c r="G884" s="464">
        <f t="shared" si="31"/>
        <v>0</v>
      </c>
      <c r="H884" s="456"/>
      <c r="I884" s="475"/>
    </row>
    <row r="885" customHeight="1" spans="1:9">
      <c r="A885" s="460">
        <v>2130322</v>
      </c>
      <c r="B885" s="486" t="s">
        <v>709</v>
      </c>
      <c r="C885" s="462"/>
      <c r="D885" s="462"/>
      <c r="E885" s="462"/>
      <c r="F885" s="464" t="str">
        <f t="shared" si="30"/>
        <v/>
      </c>
      <c r="G885" s="464" t="str">
        <f t="shared" si="31"/>
        <v/>
      </c>
      <c r="H885" s="456"/>
      <c r="I885" s="475"/>
    </row>
    <row r="886" customHeight="1" spans="1:9">
      <c r="A886" s="460">
        <v>2130333</v>
      </c>
      <c r="B886" s="486" t="s">
        <v>685</v>
      </c>
      <c r="C886" s="462"/>
      <c r="D886" s="462"/>
      <c r="E886" s="462"/>
      <c r="F886" s="464" t="str">
        <f t="shared" si="30"/>
        <v/>
      </c>
      <c r="G886" s="464" t="str">
        <f t="shared" si="31"/>
        <v/>
      </c>
      <c r="H886" s="456"/>
      <c r="I886" s="475"/>
    </row>
    <row r="887" customHeight="1" spans="1:9">
      <c r="A887" s="460">
        <v>2130334</v>
      </c>
      <c r="B887" s="486" t="s">
        <v>710</v>
      </c>
      <c r="C887" s="462"/>
      <c r="D887" s="462">
        <v>3</v>
      </c>
      <c r="E887" s="462"/>
      <c r="F887" s="464" t="str">
        <f t="shared" si="30"/>
        <v/>
      </c>
      <c r="G887" s="464">
        <f t="shared" si="31"/>
        <v>0</v>
      </c>
      <c r="H887" s="456"/>
      <c r="I887" s="475"/>
    </row>
    <row r="888" customHeight="1" spans="1:9">
      <c r="A888" s="460">
        <v>2130335</v>
      </c>
      <c r="B888" s="491" t="s">
        <v>711</v>
      </c>
      <c r="C888" s="462">
        <v>31</v>
      </c>
      <c r="D888" s="462">
        <v>819</v>
      </c>
      <c r="E888" s="462">
        <v>25.5</v>
      </c>
      <c r="F888" s="464">
        <f t="shared" si="30"/>
        <v>0.82258064516129</v>
      </c>
      <c r="G888" s="464">
        <f t="shared" si="31"/>
        <v>0.0311355311355311</v>
      </c>
      <c r="H888" s="456"/>
      <c r="I888" s="475"/>
    </row>
    <row r="889" customHeight="1" spans="1:9">
      <c r="A889" s="460">
        <v>2130336</v>
      </c>
      <c r="B889" s="486" t="s">
        <v>712</v>
      </c>
      <c r="C889" s="462"/>
      <c r="D889" s="462"/>
      <c r="E889" s="462"/>
      <c r="F889" s="464" t="str">
        <f t="shared" si="30"/>
        <v/>
      </c>
      <c r="G889" s="464" t="str">
        <f t="shared" si="31"/>
        <v/>
      </c>
      <c r="H889" s="456"/>
      <c r="I889" s="475"/>
    </row>
    <row r="890" customHeight="1" spans="1:9">
      <c r="A890" s="460">
        <v>2130337</v>
      </c>
      <c r="B890" s="486" t="s">
        <v>713</v>
      </c>
      <c r="C890" s="462"/>
      <c r="D890" s="462"/>
      <c r="E890" s="462"/>
      <c r="F890" s="464" t="str">
        <f t="shared" si="30"/>
        <v/>
      </c>
      <c r="G890" s="464" t="str">
        <f t="shared" si="31"/>
        <v/>
      </c>
      <c r="H890" s="456"/>
      <c r="I890" s="475"/>
    </row>
    <row r="891" customHeight="1" spans="1:9">
      <c r="A891" s="460">
        <v>2130399</v>
      </c>
      <c r="B891" s="486" t="s">
        <v>714</v>
      </c>
      <c r="C891" s="462"/>
      <c r="D891" s="462">
        <v>3817</v>
      </c>
      <c r="E891" s="462">
        <v>6</v>
      </c>
      <c r="F891" s="464" t="str">
        <f t="shared" si="30"/>
        <v/>
      </c>
      <c r="G891" s="464">
        <f t="shared" si="31"/>
        <v>0.0015719151165837</v>
      </c>
      <c r="H891" s="456"/>
      <c r="I891" s="475"/>
    </row>
    <row r="892" customHeight="1" spans="1:10">
      <c r="A892" s="453">
        <v>21305</v>
      </c>
      <c r="B892" s="492" t="s">
        <v>715</v>
      </c>
      <c r="C892" s="459">
        <f>SUM(C893:C902)</f>
        <v>1742.62</v>
      </c>
      <c r="D892" s="459">
        <f>SUM(D893:D902)</f>
        <v>2047</v>
      </c>
      <c r="E892" s="459">
        <f>SUM(E893:E902)</f>
        <v>0</v>
      </c>
      <c r="F892" s="456">
        <f t="shared" si="30"/>
        <v>0</v>
      </c>
      <c r="G892" s="456">
        <f t="shared" si="31"/>
        <v>0</v>
      </c>
      <c r="H892" s="456"/>
      <c r="I892" s="474">
        <f>SUM(I893:I902)</f>
        <v>0</v>
      </c>
      <c r="J892" s="473"/>
    </row>
    <row r="893" customHeight="1" spans="1:9">
      <c r="A893" s="460">
        <v>2130501</v>
      </c>
      <c r="B893" s="486" t="s">
        <v>45</v>
      </c>
      <c r="C893" s="462"/>
      <c r="D893" s="462">
        <v>2</v>
      </c>
      <c r="E893" s="462"/>
      <c r="F893" s="464" t="str">
        <f t="shared" si="30"/>
        <v/>
      </c>
      <c r="G893" s="464">
        <f t="shared" si="31"/>
        <v>0</v>
      </c>
      <c r="H893" s="456"/>
      <c r="I893" s="475"/>
    </row>
    <row r="894" customHeight="1" spans="1:9">
      <c r="A894" s="460">
        <v>2130502</v>
      </c>
      <c r="B894" s="486" t="s">
        <v>46</v>
      </c>
      <c r="C894" s="462"/>
      <c r="D894" s="462"/>
      <c r="E894" s="462"/>
      <c r="F894" s="464" t="str">
        <f t="shared" si="30"/>
        <v/>
      </c>
      <c r="G894" s="464" t="str">
        <f t="shared" si="31"/>
        <v/>
      </c>
      <c r="H894" s="456"/>
      <c r="I894" s="475"/>
    </row>
    <row r="895" customHeight="1" spans="1:9">
      <c r="A895" s="460">
        <v>2130503</v>
      </c>
      <c r="B895" s="486" t="s">
        <v>47</v>
      </c>
      <c r="C895" s="462"/>
      <c r="D895" s="462"/>
      <c r="E895" s="462"/>
      <c r="F895" s="464" t="str">
        <f t="shared" si="30"/>
        <v/>
      </c>
      <c r="G895" s="464" t="str">
        <f t="shared" si="31"/>
        <v/>
      </c>
      <c r="H895" s="456"/>
      <c r="I895" s="475"/>
    </row>
    <row r="896" customHeight="1" spans="1:9">
      <c r="A896" s="460">
        <v>2130504</v>
      </c>
      <c r="B896" s="486" t="s">
        <v>716</v>
      </c>
      <c r="C896" s="462">
        <v>103</v>
      </c>
      <c r="D896" s="462"/>
      <c r="E896" s="462"/>
      <c r="F896" s="464">
        <f t="shared" si="30"/>
        <v>0</v>
      </c>
      <c r="G896" s="464" t="str">
        <f t="shared" si="31"/>
        <v/>
      </c>
      <c r="H896" s="456"/>
      <c r="I896" s="475"/>
    </row>
    <row r="897" customHeight="1" spans="1:9">
      <c r="A897" s="460">
        <v>2130505</v>
      </c>
      <c r="B897" s="486" t="s">
        <v>717</v>
      </c>
      <c r="C897" s="462">
        <v>1639.62</v>
      </c>
      <c r="D897" s="462">
        <v>2002</v>
      </c>
      <c r="E897" s="462"/>
      <c r="F897" s="464">
        <f t="shared" si="30"/>
        <v>0</v>
      </c>
      <c r="G897" s="464">
        <f t="shared" si="31"/>
        <v>0</v>
      </c>
      <c r="H897" s="456"/>
      <c r="I897" s="475"/>
    </row>
    <row r="898" customHeight="1" spans="1:9">
      <c r="A898" s="460">
        <v>2130506</v>
      </c>
      <c r="B898" s="486" t="s">
        <v>718</v>
      </c>
      <c r="C898" s="462"/>
      <c r="D898" s="462"/>
      <c r="E898" s="462"/>
      <c r="F898" s="464" t="str">
        <f t="shared" si="30"/>
        <v/>
      </c>
      <c r="G898" s="464" t="str">
        <f t="shared" si="31"/>
        <v/>
      </c>
      <c r="H898" s="456"/>
      <c r="I898" s="475"/>
    </row>
    <row r="899" customHeight="1" spans="1:9">
      <c r="A899" s="460">
        <v>2130507</v>
      </c>
      <c r="B899" s="486" t="s">
        <v>719</v>
      </c>
      <c r="C899" s="462"/>
      <c r="D899" s="462"/>
      <c r="E899" s="462"/>
      <c r="F899" s="464" t="str">
        <f t="shared" si="30"/>
        <v/>
      </c>
      <c r="G899" s="464" t="str">
        <f t="shared" si="31"/>
        <v/>
      </c>
      <c r="H899" s="456"/>
      <c r="I899" s="475"/>
    </row>
    <row r="900" customHeight="1" spans="1:9">
      <c r="A900" s="460">
        <v>2130508</v>
      </c>
      <c r="B900" s="486" t="s">
        <v>720</v>
      </c>
      <c r="C900" s="462"/>
      <c r="D900" s="462"/>
      <c r="E900" s="462"/>
      <c r="F900" s="464" t="str">
        <f t="shared" si="30"/>
        <v/>
      </c>
      <c r="G900" s="464" t="str">
        <f t="shared" si="31"/>
        <v/>
      </c>
      <c r="H900" s="456"/>
      <c r="I900" s="475"/>
    </row>
    <row r="901" customHeight="1" spans="1:9">
      <c r="A901" s="460">
        <v>2130550</v>
      </c>
      <c r="B901" s="486" t="s">
        <v>54</v>
      </c>
      <c r="C901" s="462"/>
      <c r="D901" s="462"/>
      <c r="E901" s="462"/>
      <c r="F901" s="464" t="str">
        <f t="shared" si="30"/>
        <v/>
      </c>
      <c r="G901" s="464" t="str">
        <f t="shared" si="31"/>
        <v/>
      </c>
      <c r="H901" s="456"/>
      <c r="I901" s="475"/>
    </row>
    <row r="902" customHeight="1" spans="1:9">
      <c r="A902" s="460">
        <v>2130599</v>
      </c>
      <c r="B902" s="491" t="s">
        <v>721</v>
      </c>
      <c r="C902" s="462"/>
      <c r="D902" s="462">
        <v>43</v>
      </c>
      <c r="E902" s="462"/>
      <c r="F902" s="464" t="str">
        <f t="shared" si="30"/>
        <v/>
      </c>
      <c r="G902" s="464">
        <f t="shared" si="31"/>
        <v>0</v>
      </c>
      <c r="H902" s="456"/>
      <c r="I902" s="475"/>
    </row>
    <row r="903" customHeight="1" spans="1:10">
      <c r="A903" s="453">
        <v>21307</v>
      </c>
      <c r="B903" s="485" t="s">
        <v>722</v>
      </c>
      <c r="C903" s="459">
        <f>SUM(C904:C909)</f>
        <v>3075.35</v>
      </c>
      <c r="D903" s="459">
        <f>SUM(D904:D909)</f>
        <v>6833</v>
      </c>
      <c r="E903" s="459">
        <f>SUM(E904:E909)</f>
        <v>3640</v>
      </c>
      <c r="F903" s="456">
        <f t="shared" si="30"/>
        <v>1.18360511811664</v>
      </c>
      <c r="G903" s="456">
        <f t="shared" si="31"/>
        <v>0.532708912629884</v>
      </c>
      <c r="H903" s="456"/>
      <c r="I903" s="474">
        <f>SUM(I904:I909)</f>
        <v>0</v>
      </c>
      <c r="J903" s="473"/>
    </row>
    <row r="904" customHeight="1" spans="1:9">
      <c r="A904" s="460">
        <v>2130701</v>
      </c>
      <c r="B904" s="486" t="s">
        <v>723</v>
      </c>
      <c r="C904" s="462"/>
      <c r="D904" s="462">
        <v>1473</v>
      </c>
      <c r="E904" s="462"/>
      <c r="F904" s="464" t="str">
        <f t="shared" si="30"/>
        <v/>
      </c>
      <c r="G904" s="464">
        <f t="shared" si="31"/>
        <v>0</v>
      </c>
      <c r="H904" s="456"/>
      <c r="I904" s="475"/>
    </row>
    <row r="905" customHeight="1" spans="1:9">
      <c r="A905" s="460">
        <v>2130704</v>
      </c>
      <c r="B905" s="486" t="s">
        <v>724</v>
      </c>
      <c r="C905" s="462"/>
      <c r="D905" s="462">
        <v>19</v>
      </c>
      <c r="E905" s="462"/>
      <c r="F905" s="464" t="str">
        <f t="shared" si="30"/>
        <v/>
      </c>
      <c r="G905" s="464">
        <f t="shared" si="31"/>
        <v>0</v>
      </c>
      <c r="H905" s="456"/>
      <c r="I905" s="475"/>
    </row>
    <row r="906" customHeight="1" spans="1:9">
      <c r="A906" s="460">
        <v>2130705</v>
      </c>
      <c r="B906" s="486" t="s">
        <v>725</v>
      </c>
      <c r="C906" s="462">
        <v>2340.18</v>
      </c>
      <c r="D906" s="462">
        <v>2388</v>
      </c>
      <c r="E906" s="462">
        <v>3330</v>
      </c>
      <c r="F906" s="464">
        <f t="shared" si="30"/>
        <v>1.42296746404123</v>
      </c>
      <c r="G906" s="464">
        <f t="shared" si="31"/>
        <v>1.39447236180905</v>
      </c>
      <c r="H906" s="456"/>
      <c r="I906" s="475"/>
    </row>
    <row r="907" customHeight="1" spans="1:9">
      <c r="A907" s="460">
        <v>2130706</v>
      </c>
      <c r="B907" s="486" t="s">
        <v>726</v>
      </c>
      <c r="C907" s="462">
        <v>150.17</v>
      </c>
      <c r="D907" s="462">
        <v>1384</v>
      </c>
      <c r="E907" s="462">
        <v>310</v>
      </c>
      <c r="F907" s="464">
        <f t="shared" si="30"/>
        <v>2.06432709595791</v>
      </c>
      <c r="G907" s="464">
        <f t="shared" si="31"/>
        <v>0.223988439306358</v>
      </c>
      <c r="H907" s="456"/>
      <c r="I907" s="475"/>
    </row>
    <row r="908" customHeight="1" spans="1:9">
      <c r="A908" s="460">
        <v>2130707</v>
      </c>
      <c r="B908" s="486" t="s">
        <v>727</v>
      </c>
      <c r="C908" s="462">
        <v>585</v>
      </c>
      <c r="D908" s="462">
        <v>1569</v>
      </c>
      <c r="E908" s="462"/>
      <c r="F908" s="464">
        <f t="shared" si="30"/>
        <v>0</v>
      </c>
      <c r="G908" s="464">
        <f t="shared" si="31"/>
        <v>0</v>
      </c>
      <c r="H908" s="456"/>
      <c r="I908" s="475"/>
    </row>
    <row r="909" customHeight="1" spans="1:9">
      <c r="A909" s="460">
        <v>2130799</v>
      </c>
      <c r="B909" s="486" t="s">
        <v>728</v>
      </c>
      <c r="C909" s="462"/>
      <c r="D909" s="462"/>
      <c r="E909" s="462"/>
      <c r="F909" s="464" t="str">
        <f t="shared" si="30"/>
        <v/>
      </c>
      <c r="G909" s="464" t="str">
        <f t="shared" si="31"/>
        <v/>
      </c>
      <c r="H909" s="456"/>
      <c r="I909" s="475"/>
    </row>
    <row r="910" customHeight="1" spans="1:10">
      <c r="A910" s="453">
        <v>21308</v>
      </c>
      <c r="B910" s="485" t="s">
        <v>729</v>
      </c>
      <c r="C910" s="459">
        <f>SUM(C911:C915)</f>
        <v>291</v>
      </c>
      <c r="D910" s="459">
        <f>SUM(D911:D915)</f>
        <v>6</v>
      </c>
      <c r="E910" s="459">
        <f>SUM(E911:E915)</f>
        <v>0</v>
      </c>
      <c r="F910" s="456">
        <f t="shared" si="30"/>
        <v>0</v>
      </c>
      <c r="G910" s="456">
        <f t="shared" si="31"/>
        <v>0</v>
      </c>
      <c r="H910" s="456"/>
      <c r="I910" s="474">
        <f>SUM(I911:I915)</f>
        <v>0</v>
      </c>
      <c r="J910" s="473"/>
    </row>
    <row r="911" customHeight="1" spans="1:9">
      <c r="A911" s="460">
        <v>2130801</v>
      </c>
      <c r="B911" s="486" t="s">
        <v>730</v>
      </c>
      <c r="C911" s="462"/>
      <c r="D911" s="462"/>
      <c r="E911" s="462"/>
      <c r="F911" s="464" t="str">
        <f t="shared" si="30"/>
        <v/>
      </c>
      <c r="G911" s="464" t="str">
        <f t="shared" si="31"/>
        <v/>
      </c>
      <c r="H911" s="456"/>
      <c r="I911" s="475"/>
    </row>
    <row r="912" customHeight="1" spans="1:9">
      <c r="A912" s="460">
        <v>2130803</v>
      </c>
      <c r="B912" s="486" t="s">
        <v>731</v>
      </c>
      <c r="C912" s="462">
        <v>291</v>
      </c>
      <c r="D912" s="462"/>
      <c r="E912" s="462"/>
      <c r="F912" s="464">
        <f t="shared" si="30"/>
        <v>0</v>
      </c>
      <c r="G912" s="464" t="str">
        <f t="shared" si="31"/>
        <v/>
      </c>
      <c r="H912" s="456"/>
      <c r="I912" s="475"/>
    </row>
    <row r="913" customHeight="1" spans="1:9">
      <c r="A913" s="460">
        <v>2130804</v>
      </c>
      <c r="B913" s="486" t="s">
        <v>732</v>
      </c>
      <c r="C913" s="462"/>
      <c r="D913" s="462">
        <v>6</v>
      </c>
      <c r="E913" s="462"/>
      <c r="F913" s="464" t="str">
        <f t="shared" si="30"/>
        <v/>
      </c>
      <c r="G913" s="464">
        <f t="shared" si="31"/>
        <v>0</v>
      </c>
      <c r="H913" s="456"/>
      <c r="I913" s="475"/>
    </row>
    <row r="914" customHeight="1" spans="1:9">
      <c r="A914" s="460">
        <v>2130805</v>
      </c>
      <c r="B914" s="486" t="s">
        <v>733</v>
      </c>
      <c r="C914" s="462"/>
      <c r="D914" s="462"/>
      <c r="E914" s="462"/>
      <c r="F914" s="464" t="str">
        <f t="shared" si="30"/>
        <v/>
      </c>
      <c r="G914" s="464" t="str">
        <f t="shared" si="31"/>
        <v/>
      </c>
      <c r="H914" s="456"/>
      <c r="I914" s="475"/>
    </row>
    <row r="915" customHeight="1" spans="1:9">
      <c r="A915" s="460">
        <v>2130899</v>
      </c>
      <c r="B915" s="486" t="s">
        <v>734</v>
      </c>
      <c r="C915" s="462"/>
      <c r="D915" s="462"/>
      <c r="E915" s="462"/>
      <c r="F915" s="464" t="str">
        <f t="shared" si="30"/>
        <v/>
      </c>
      <c r="G915" s="464" t="str">
        <f t="shared" si="31"/>
        <v/>
      </c>
      <c r="H915" s="456"/>
      <c r="I915" s="475"/>
    </row>
    <row r="916" customHeight="1" spans="1:10">
      <c r="A916" s="453">
        <v>21309</v>
      </c>
      <c r="B916" s="485" t="s">
        <v>735</v>
      </c>
      <c r="C916" s="459">
        <f>SUM(C917:C918)</f>
        <v>0</v>
      </c>
      <c r="D916" s="459">
        <f>SUM(D917:D918)</f>
        <v>11999</v>
      </c>
      <c r="E916" s="459">
        <f>SUM(E917:E918)</f>
        <v>0</v>
      </c>
      <c r="F916" s="456" t="str">
        <f t="shared" si="30"/>
        <v/>
      </c>
      <c r="G916" s="456">
        <f t="shared" si="31"/>
        <v>0</v>
      </c>
      <c r="H916" s="456"/>
      <c r="I916" s="474">
        <f>SUM(I917:I918)</f>
        <v>0</v>
      </c>
      <c r="J916" s="473"/>
    </row>
    <row r="917" customHeight="1" spans="1:9">
      <c r="A917" s="460">
        <v>2130901</v>
      </c>
      <c r="B917" s="486" t="s">
        <v>736</v>
      </c>
      <c r="C917" s="462"/>
      <c r="D917" s="462"/>
      <c r="E917" s="462"/>
      <c r="F917" s="464" t="str">
        <f t="shared" si="30"/>
        <v/>
      </c>
      <c r="G917" s="464" t="str">
        <f t="shared" si="31"/>
        <v/>
      </c>
      <c r="H917" s="456"/>
      <c r="I917" s="475"/>
    </row>
    <row r="918" customHeight="1" spans="1:9">
      <c r="A918" s="460">
        <v>2130999</v>
      </c>
      <c r="B918" s="486" t="s">
        <v>737</v>
      </c>
      <c r="C918" s="462"/>
      <c r="D918" s="462">
        <v>11999</v>
      </c>
      <c r="E918" s="462"/>
      <c r="F918" s="464" t="str">
        <f t="shared" si="30"/>
        <v/>
      </c>
      <c r="G918" s="464">
        <f t="shared" si="31"/>
        <v>0</v>
      </c>
      <c r="H918" s="456"/>
      <c r="I918" s="475"/>
    </row>
    <row r="919" customHeight="1" spans="1:10">
      <c r="A919" s="453">
        <v>21399</v>
      </c>
      <c r="B919" s="485" t="s">
        <v>738</v>
      </c>
      <c r="C919" s="459">
        <f>SUM(C920:C921)</f>
        <v>40.5</v>
      </c>
      <c r="D919" s="459">
        <f>SUM(D920:D921)</f>
        <v>611</v>
      </c>
      <c r="E919" s="459">
        <f>SUM(E920:E921)</f>
        <v>68</v>
      </c>
      <c r="F919" s="456">
        <f t="shared" si="30"/>
        <v>1.67901234567901</v>
      </c>
      <c r="G919" s="456">
        <f t="shared" si="31"/>
        <v>0.111292962356792</v>
      </c>
      <c r="H919" s="456"/>
      <c r="I919" s="474">
        <f>SUM(I920:I921)</f>
        <v>0</v>
      </c>
      <c r="J919" s="473"/>
    </row>
    <row r="920" customHeight="1" spans="1:9">
      <c r="A920" s="460">
        <v>2139901</v>
      </c>
      <c r="B920" s="486" t="s">
        <v>739</v>
      </c>
      <c r="C920" s="462"/>
      <c r="D920" s="462"/>
      <c r="E920" s="462"/>
      <c r="F920" s="464" t="str">
        <f t="shared" si="30"/>
        <v/>
      </c>
      <c r="G920" s="464" t="str">
        <f t="shared" si="31"/>
        <v/>
      </c>
      <c r="H920" s="456"/>
      <c r="I920" s="475"/>
    </row>
    <row r="921" customHeight="1" spans="1:9">
      <c r="A921" s="460">
        <v>2139999</v>
      </c>
      <c r="B921" s="486" t="s">
        <v>740</v>
      </c>
      <c r="C921" s="462">
        <v>40.5</v>
      </c>
      <c r="D921" s="462">
        <v>611</v>
      </c>
      <c r="E921" s="462">
        <v>68</v>
      </c>
      <c r="F921" s="464">
        <f t="shared" si="30"/>
        <v>1.67901234567901</v>
      </c>
      <c r="G921" s="464">
        <f t="shared" si="31"/>
        <v>0.111292962356792</v>
      </c>
      <c r="H921" s="456"/>
      <c r="I921" s="475"/>
    </row>
    <row r="922" customHeight="1" spans="1:10">
      <c r="A922" s="453">
        <v>214</v>
      </c>
      <c r="B922" s="485" t="s">
        <v>741</v>
      </c>
      <c r="C922" s="455">
        <f>C923+C945+C955+C965+C972+C977</f>
        <v>13788.1</v>
      </c>
      <c r="D922" s="455">
        <f>D923+D945+D955+D965+D972+D977</f>
        <v>9477</v>
      </c>
      <c r="E922" s="455">
        <f>E923+E945+E955+E965+E972+E977</f>
        <v>5524.66</v>
      </c>
      <c r="F922" s="456">
        <f t="shared" si="30"/>
        <v>0.400683197830013</v>
      </c>
      <c r="G922" s="456">
        <f t="shared" si="31"/>
        <v>0.58295452147304</v>
      </c>
      <c r="H922" s="457"/>
      <c r="I922" s="479">
        <f>I923+I945+I955+I965+I972+I977</f>
        <v>0</v>
      </c>
      <c r="J922" s="473"/>
    </row>
    <row r="923" customHeight="1" spans="1:10">
      <c r="A923" s="453">
        <v>21401</v>
      </c>
      <c r="B923" s="485" t="s">
        <v>742</v>
      </c>
      <c r="C923" s="459">
        <f>SUM(C924:C944)</f>
        <v>13788.1</v>
      </c>
      <c r="D923" s="459">
        <f>SUM(D924:D944)</f>
        <v>9084</v>
      </c>
      <c r="E923" s="459">
        <f>SUM(E924:E944)</f>
        <v>5524.66</v>
      </c>
      <c r="F923" s="456">
        <f t="shared" si="30"/>
        <v>0.400683197830013</v>
      </c>
      <c r="G923" s="456">
        <f t="shared" si="31"/>
        <v>0.608174812857772</v>
      </c>
      <c r="H923" s="456"/>
      <c r="I923" s="474">
        <f>SUM(I924:I944)</f>
        <v>0</v>
      </c>
      <c r="J923" s="473"/>
    </row>
    <row r="924" customHeight="1" spans="1:9">
      <c r="A924" s="460">
        <v>2140101</v>
      </c>
      <c r="B924" s="486" t="s">
        <v>45</v>
      </c>
      <c r="C924" s="462">
        <v>703.85</v>
      </c>
      <c r="D924" s="462">
        <v>395</v>
      </c>
      <c r="E924" s="462">
        <v>291.71</v>
      </c>
      <c r="F924" s="464">
        <f t="shared" si="30"/>
        <v>0.414449101371031</v>
      </c>
      <c r="G924" s="464">
        <f t="shared" si="31"/>
        <v>0.738506329113924</v>
      </c>
      <c r="H924" s="456"/>
      <c r="I924" s="475"/>
    </row>
    <row r="925" customHeight="1" spans="1:9">
      <c r="A925" s="460">
        <v>2140102</v>
      </c>
      <c r="B925" s="486" t="s">
        <v>46</v>
      </c>
      <c r="C925" s="462"/>
      <c r="D925" s="462"/>
      <c r="E925" s="462"/>
      <c r="F925" s="464" t="str">
        <f t="shared" si="30"/>
        <v/>
      </c>
      <c r="G925" s="464" t="str">
        <f t="shared" si="31"/>
        <v/>
      </c>
      <c r="H925" s="456"/>
      <c r="I925" s="475"/>
    </row>
    <row r="926" customHeight="1" spans="1:9">
      <c r="A926" s="460">
        <v>2140103</v>
      </c>
      <c r="B926" s="486" t="s">
        <v>47</v>
      </c>
      <c r="C926" s="462"/>
      <c r="D926" s="462"/>
      <c r="E926" s="462"/>
      <c r="F926" s="464" t="str">
        <f t="shared" si="30"/>
        <v/>
      </c>
      <c r="G926" s="464" t="str">
        <f t="shared" si="31"/>
        <v/>
      </c>
      <c r="H926" s="456"/>
      <c r="I926" s="475"/>
    </row>
    <row r="927" customHeight="1" spans="1:9">
      <c r="A927" s="460">
        <v>2140104</v>
      </c>
      <c r="B927" s="486" t="s">
        <v>743</v>
      </c>
      <c r="C927" s="462"/>
      <c r="D927" s="462">
        <v>110</v>
      </c>
      <c r="E927" s="462"/>
      <c r="F927" s="464" t="str">
        <f t="shared" si="30"/>
        <v/>
      </c>
      <c r="G927" s="464">
        <f t="shared" si="31"/>
        <v>0</v>
      </c>
      <c r="H927" s="456"/>
      <c r="I927" s="475"/>
    </row>
    <row r="928" customHeight="1" spans="1:9">
      <c r="A928" s="460">
        <v>2140106</v>
      </c>
      <c r="B928" s="486" t="s">
        <v>744</v>
      </c>
      <c r="C928" s="462">
        <v>8000</v>
      </c>
      <c r="D928" s="462">
        <v>5794</v>
      </c>
      <c r="E928" s="462"/>
      <c r="F928" s="464">
        <f t="shared" si="30"/>
        <v>0</v>
      </c>
      <c r="G928" s="464">
        <f t="shared" si="31"/>
        <v>0</v>
      </c>
      <c r="H928" s="456"/>
      <c r="I928" s="475"/>
    </row>
    <row r="929" customHeight="1" spans="1:9">
      <c r="A929" s="460">
        <v>2140109</v>
      </c>
      <c r="B929" s="486" t="s">
        <v>745</v>
      </c>
      <c r="C929" s="462"/>
      <c r="D929" s="462"/>
      <c r="E929" s="462"/>
      <c r="F929" s="464" t="str">
        <f t="shared" si="30"/>
        <v/>
      </c>
      <c r="G929" s="464" t="str">
        <f t="shared" si="31"/>
        <v/>
      </c>
      <c r="H929" s="456"/>
      <c r="I929" s="475"/>
    </row>
    <row r="930" customHeight="1" spans="1:9">
      <c r="A930" s="460">
        <v>2140110</v>
      </c>
      <c r="B930" s="486" t="s">
        <v>746</v>
      </c>
      <c r="C930" s="462"/>
      <c r="D930" s="462">
        <v>150</v>
      </c>
      <c r="E930" s="462"/>
      <c r="F930" s="464" t="str">
        <f t="shared" ref="F930:F993" si="32">IFERROR((E930/C930)*100%,"")</f>
        <v/>
      </c>
      <c r="G930" s="464">
        <f t="shared" ref="G930:G993" si="33">IFERROR((E930/D930)*100%,"")</f>
        <v>0</v>
      </c>
      <c r="H930" s="456"/>
      <c r="I930" s="475"/>
    </row>
    <row r="931" customHeight="1" spans="1:9">
      <c r="A931" s="460">
        <v>2140111</v>
      </c>
      <c r="B931" s="486" t="s">
        <v>747</v>
      </c>
      <c r="C931" s="462"/>
      <c r="D931" s="462"/>
      <c r="E931" s="462"/>
      <c r="F931" s="464" t="str">
        <f t="shared" si="32"/>
        <v/>
      </c>
      <c r="G931" s="464" t="str">
        <f t="shared" si="33"/>
        <v/>
      </c>
      <c r="H931" s="456"/>
      <c r="I931" s="475"/>
    </row>
    <row r="932" customHeight="1" spans="1:9">
      <c r="A932" s="460">
        <v>2140112</v>
      </c>
      <c r="B932" s="486" t="s">
        <v>748</v>
      </c>
      <c r="C932" s="462">
        <v>77.65</v>
      </c>
      <c r="D932" s="462">
        <v>73</v>
      </c>
      <c r="E932" s="462"/>
      <c r="F932" s="464">
        <f t="shared" si="32"/>
        <v>0</v>
      </c>
      <c r="G932" s="464">
        <f t="shared" si="33"/>
        <v>0</v>
      </c>
      <c r="H932" s="456"/>
      <c r="I932" s="475"/>
    </row>
    <row r="933" customHeight="1" spans="1:9">
      <c r="A933" s="460">
        <v>2140114</v>
      </c>
      <c r="B933" s="486" t="s">
        <v>749</v>
      </c>
      <c r="C933" s="462"/>
      <c r="D933" s="462"/>
      <c r="E933" s="462"/>
      <c r="F933" s="464" t="str">
        <f t="shared" si="32"/>
        <v/>
      </c>
      <c r="G933" s="464" t="str">
        <f t="shared" si="33"/>
        <v/>
      </c>
      <c r="H933" s="456"/>
      <c r="I933" s="475"/>
    </row>
    <row r="934" customHeight="1" spans="1:9">
      <c r="A934" s="460">
        <v>2140122</v>
      </c>
      <c r="B934" s="486" t="s">
        <v>750</v>
      </c>
      <c r="C934" s="462"/>
      <c r="D934" s="462"/>
      <c r="E934" s="462"/>
      <c r="F934" s="464" t="str">
        <f t="shared" si="32"/>
        <v/>
      </c>
      <c r="G934" s="464" t="str">
        <f t="shared" si="33"/>
        <v/>
      </c>
      <c r="H934" s="456"/>
      <c r="I934" s="475"/>
    </row>
    <row r="935" customHeight="1" spans="1:9">
      <c r="A935" s="460">
        <v>2140123</v>
      </c>
      <c r="B935" s="486" t="s">
        <v>751</v>
      </c>
      <c r="C935" s="462"/>
      <c r="D935" s="462"/>
      <c r="E935" s="462"/>
      <c r="F935" s="464" t="str">
        <f t="shared" si="32"/>
        <v/>
      </c>
      <c r="G935" s="464" t="str">
        <f t="shared" si="33"/>
        <v/>
      </c>
      <c r="H935" s="456"/>
      <c r="I935" s="475"/>
    </row>
    <row r="936" customHeight="1" spans="1:9">
      <c r="A936" s="460">
        <v>2140127</v>
      </c>
      <c r="B936" s="486" t="s">
        <v>752</v>
      </c>
      <c r="C936" s="462"/>
      <c r="D936" s="462"/>
      <c r="E936" s="462"/>
      <c r="F936" s="464" t="str">
        <f t="shared" si="32"/>
        <v/>
      </c>
      <c r="G936" s="464" t="str">
        <f t="shared" si="33"/>
        <v/>
      </c>
      <c r="H936" s="456"/>
      <c r="I936" s="475"/>
    </row>
    <row r="937" customHeight="1" spans="1:9">
      <c r="A937" s="460">
        <v>2140128</v>
      </c>
      <c r="B937" s="486" t="s">
        <v>753</v>
      </c>
      <c r="C937" s="462"/>
      <c r="D937" s="462"/>
      <c r="E937" s="462"/>
      <c r="F937" s="464" t="str">
        <f t="shared" si="32"/>
        <v/>
      </c>
      <c r="G937" s="464" t="str">
        <f t="shared" si="33"/>
        <v/>
      </c>
      <c r="H937" s="456"/>
      <c r="I937" s="475"/>
    </row>
    <row r="938" customHeight="1" spans="1:9">
      <c r="A938" s="460">
        <v>2140129</v>
      </c>
      <c r="B938" s="486" t="s">
        <v>754</v>
      </c>
      <c r="C938" s="462"/>
      <c r="D938" s="462"/>
      <c r="E938" s="462"/>
      <c r="F938" s="464" t="str">
        <f t="shared" si="32"/>
        <v/>
      </c>
      <c r="G938" s="464" t="str">
        <f t="shared" si="33"/>
        <v/>
      </c>
      <c r="H938" s="456"/>
      <c r="I938" s="475"/>
    </row>
    <row r="939" customHeight="1" spans="1:9">
      <c r="A939" s="460">
        <v>2140130</v>
      </c>
      <c r="B939" s="486" t="s">
        <v>755</v>
      </c>
      <c r="C939" s="462"/>
      <c r="D939" s="462"/>
      <c r="E939" s="462"/>
      <c r="F939" s="464" t="str">
        <f t="shared" si="32"/>
        <v/>
      </c>
      <c r="G939" s="464" t="str">
        <f t="shared" si="33"/>
        <v/>
      </c>
      <c r="H939" s="456"/>
      <c r="I939" s="475"/>
    </row>
    <row r="940" customHeight="1" spans="1:9">
      <c r="A940" s="460">
        <v>2140131</v>
      </c>
      <c r="B940" s="486" t="s">
        <v>756</v>
      </c>
      <c r="C940" s="462"/>
      <c r="D940" s="462"/>
      <c r="E940" s="462"/>
      <c r="F940" s="464" t="str">
        <f t="shared" si="32"/>
        <v/>
      </c>
      <c r="G940" s="464" t="str">
        <f t="shared" si="33"/>
        <v/>
      </c>
      <c r="H940" s="456"/>
      <c r="I940" s="475"/>
    </row>
    <row r="941" customHeight="1" spans="1:9">
      <c r="A941" s="460">
        <v>2140133</v>
      </c>
      <c r="B941" s="486" t="s">
        <v>757</v>
      </c>
      <c r="C941" s="462"/>
      <c r="D941" s="462"/>
      <c r="E941" s="462"/>
      <c r="F941" s="464" t="str">
        <f t="shared" si="32"/>
        <v/>
      </c>
      <c r="G941" s="464" t="str">
        <f t="shared" si="33"/>
        <v/>
      </c>
      <c r="H941" s="456"/>
      <c r="I941" s="475"/>
    </row>
    <row r="942" customHeight="1" spans="1:9">
      <c r="A942" s="460">
        <v>2140136</v>
      </c>
      <c r="B942" s="486" t="s">
        <v>758</v>
      </c>
      <c r="C942" s="462"/>
      <c r="D942" s="462"/>
      <c r="E942" s="462"/>
      <c r="F942" s="464" t="str">
        <f t="shared" si="32"/>
        <v/>
      </c>
      <c r="G942" s="464" t="str">
        <f t="shared" si="33"/>
        <v/>
      </c>
      <c r="H942" s="456"/>
      <c r="I942" s="475"/>
    </row>
    <row r="943" customHeight="1" spans="1:9">
      <c r="A943" s="460">
        <v>2140138</v>
      </c>
      <c r="B943" s="486" t="s">
        <v>759</v>
      </c>
      <c r="C943" s="462"/>
      <c r="D943" s="462"/>
      <c r="E943" s="462"/>
      <c r="F943" s="464" t="str">
        <f t="shared" si="32"/>
        <v/>
      </c>
      <c r="G943" s="464" t="str">
        <f t="shared" si="33"/>
        <v/>
      </c>
      <c r="H943" s="456"/>
      <c r="I943" s="475"/>
    </row>
    <row r="944" customHeight="1" spans="1:9">
      <c r="A944" s="460">
        <v>2140199</v>
      </c>
      <c r="B944" s="486" t="s">
        <v>760</v>
      </c>
      <c r="C944" s="462">
        <v>5006.6</v>
      </c>
      <c r="D944" s="462">
        <v>2562</v>
      </c>
      <c r="E944" s="462">
        <v>5232.95</v>
      </c>
      <c r="F944" s="464">
        <f t="shared" si="32"/>
        <v>1.04521032237447</v>
      </c>
      <c r="G944" s="464">
        <f t="shared" si="33"/>
        <v>2.04252537080406</v>
      </c>
      <c r="H944" s="456"/>
      <c r="I944" s="475"/>
    </row>
    <row r="945" ht="14.95" customHeight="1" spans="1:10">
      <c r="A945" s="453">
        <v>21402</v>
      </c>
      <c r="B945" s="485" t="s">
        <v>761</v>
      </c>
      <c r="C945" s="459">
        <f>SUM(C946:C954)</f>
        <v>0</v>
      </c>
      <c r="D945" s="459">
        <f>SUM(D946:D954)</f>
        <v>0</v>
      </c>
      <c r="E945" s="459">
        <f>SUM(E946:E954)</f>
        <v>0</v>
      </c>
      <c r="F945" s="456" t="str">
        <f t="shared" si="32"/>
        <v/>
      </c>
      <c r="G945" s="456" t="str">
        <f t="shared" si="33"/>
        <v/>
      </c>
      <c r="H945" s="456"/>
      <c r="I945" s="474">
        <f>SUM(I946:I954)</f>
        <v>0</v>
      </c>
      <c r="J945" s="473"/>
    </row>
    <row r="946" customHeight="1" spans="1:9">
      <c r="A946" s="460">
        <v>2140201</v>
      </c>
      <c r="B946" s="486" t="s">
        <v>45</v>
      </c>
      <c r="C946" s="462"/>
      <c r="D946" s="462"/>
      <c r="E946" s="462"/>
      <c r="F946" s="464" t="str">
        <f t="shared" si="32"/>
        <v/>
      </c>
      <c r="G946" s="464" t="str">
        <f t="shared" si="33"/>
        <v/>
      </c>
      <c r="H946" s="456"/>
      <c r="I946" s="475"/>
    </row>
    <row r="947" customHeight="1" spans="1:9">
      <c r="A947" s="460">
        <v>2140202</v>
      </c>
      <c r="B947" s="486" t="s">
        <v>46</v>
      </c>
      <c r="C947" s="462"/>
      <c r="D947" s="462"/>
      <c r="E947" s="462"/>
      <c r="F947" s="464" t="str">
        <f t="shared" si="32"/>
        <v/>
      </c>
      <c r="G947" s="464" t="str">
        <f t="shared" si="33"/>
        <v/>
      </c>
      <c r="H947" s="456"/>
      <c r="I947" s="475"/>
    </row>
    <row r="948" customHeight="1" spans="1:9">
      <c r="A948" s="460">
        <v>2140203</v>
      </c>
      <c r="B948" s="486" t="s">
        <v>47</v>
      </c>
      <c r="C948" s="462"/>
      <c r="D948" s="462"/>
      <c r="E948" s="462"/>
      <c r="F948" s="464" t="str">
        <f t="shared" si="32"/>
        <v/>
      </c>
      <c r="G948" s="464" t="str">
        <f t="shared" si="33"/>
        <v/>
      </c>
      <c r="H948" s="456"/>
      <c r="I948" s="475"/>
    </row>
    <row r="949" customHeight="1" spans="1:9">
      <c r="A949" s="460">
        <v>2140204</v>
      </c>
      <c r="B949" s="486" t="s">
        <v>762</v>
      </c>
      <c r="C949" s="462"/>
      <c r="D949" s="462"/>
      <c r="E949" s="462"/>
      <c r="F949" s="464" t="str">
        <f t="shared" si="32"/>
        <v/>
      </c>
      <c r="G949" s="464" t="str">
        <f t="shared" si="33"/>
        <v/>
      </c>
      <c r="H949" s="456"/>
      <c r="I949" s="475"/>
    </row>
    <row r="950" customHeight="1" spans="1:9">
      <c r="A950" s="460">
        <v>2140205</v>
      </c>
      <c r="B950" s="486" t="s">
        <v>763</v>
      </c>
      <c r="C950" s="462"/>
      <c r="D950" s="462"/>
      <c r="E950" s="462"/>
      <c r="F950" s="464" t="str">
        <f t="shared" si="32"/>
        <v/>
      </c>
      <c r="G950" s="464" t="str">
        <f t="shared" si="33"/>
        <v/>
      </c>
      <c r="H950" s="456"/>
      <c r="I950" s="475"/>
    </row>
    <row r="951" customHeight="1" spans="1:9">
      <c r="A951" s="460">
        <v>2140206</v>
      </c>
      <c r="B951" s="486" t="s">
        <v>764</v>
      </c>
      <c r="C951" s="462"/>
      <c r="D951" s="462"/>
      <c r="E951" s="462"/>
      <c r="F951" s="464" t="str">
        <f t="shared" si="32"/>
        <v/>
      </c>
      <c r="G951" s="464" t="str">
        <f t="shared" si="33"/>
        <v/>
      </c>
      <c r="H951" s="456"/>
      <c r="I951" s="475"/>
    </row>
    <row r="952" customHeight="1" spans="1:9">
      <c r="A952" s="460">
        <v>2140207</v>
      </c>
      <c r="B952" s="486" t="s">
        <v>765</v>
      </c>
      <c r="C952" s="462"/>
      <c r="D952" s="462"/>
      <c r="E952" s="462"/>
      <c r="F952" s="464" t="str">
        <f t="shared" si="32"/>
        <v/>
      </c>
      <c r="G952" s="464" t="str">
        <f t="shared" si="33"/>
        <v/>
      </c>
      <c r="H952" s="456"/>
      <c r="I952" s="475"/>
    </row>
    <row r="953" customHeight="1" spans="1:9">
      <c r="A953" s="460">
        <v>2140208</v>
      </c>
      <c r="B953" s="486" t="s">
        <v>766</v>
      </c>
      <c r="C953" s="462"/>
      <c r="D953" s="462"/>
      <c r="E953" s="462"/>
      <c r="F953" s="464" t="str">
        <f t="shared" si="32"/>
        <v/>
      </c>
      <c r="G953" s="464" t="str">
        <f t="shared" si="33"/>
        <v/>
      </c>
      <c r="H953" s="456"/>
      <c r="I953" s="475"/>
    </row>
    <row r="954" customHeight="1" spans="1:9">
      <c r="A954" s="460">
        <v>2140299</v>
      </c>
      <c r="B954" s="486" t="s">
        <v>767</v>
      </c>
      <c r="C954" s="462"/>
      <c r="D954" s="462"/>
      <c r="E954" s="462"/>
      <c r="F954" s="464" t="str">
        <f t="shared" si="32"/>
        <v/>
      </c>
      <c r="G954" s="464" t="str">
        <f t="shared" si="33"/>
        <v/>
      </c>
      <c r="H954" s="456"/>
      <c r="I954" s="475"/>
    </row>
    <row r="955" customHeight="1" spans="1:10">
      <c r="A955" s="453">
        <v>21403</v>
      </c>
      <c r="B955" s="485" t="s">
        <v>768</v>
      </c>
      <c r="C955" s="459">
        <f>SUM(C956:C964)</f>
        <v>0</v>
      </c>
      <c r="D955" s="459">
        <f>SUM(D956:D964)</f>
        <v>0</v>
      </c>
      <c r="E955" s="459">
        <f>SUM(E956:E964)</f>
        <v>0</v>
      </c>
      <c r="F955" s="456" t="str">
        <f t="shared" si="32"/>
        <v/>
      </c>
      <c r="G955" s="456" t="str">
        <f t="shared" si="33"/>
        <v/>
      </c>
      <c r="H955" s="456"/>
      <c r="I955" s="474">
        <f>SUM(I956:I964)</f>
        <v>0</v>
      </c>
      <c r="J955" s="473"/>
    </row>
    <row r="956" customHeight="1" spans="1:9">
      <c r="A956" s="460">
        <v>2140301</v>
      </c>
      <c r="B956" s="486" t="s">
        <v>45</v>
      </c>
      <c r="C956" s="462"/>
      <c r="D956" s="462"/>
      <c r="E956" s="462"/>
      <c r="F956" s="464" t="str">
        <f t="shared" si="32"/>
        <v/>
      </c>
      <c r="G956" s="464" t="str">
        <f t="shared" si="33"/>
        <v/>
      </c>
      <c r="H956" s="456"/>
      <c r="I956" s="475"/>
    </row>
    <row r="957" customHeight="1" spans="1:9">
      <c r="A957" s="460">
        <v>2140302</v>
      </c>
      <c r="B957" s="486" t="s">
        <v>46</v>
      </c>
      <c r="C957" s="462"/>
      <c r="D957" s="462"/>
      <c r="E957" s="462"/>
      <c r="F957" s="464" t="str">
        <f t="shared" si="32"/>
        <v/>
      </c>
      <c r="G957" s="464" t="str">
        <f t="shared" si="33"/>
        <v/>
      </c>
      <c r="H957" s="456"/>
      <c r="I957" s="475"/>
    </row>
    <row r="958" customHeight="1" spans="1:9">
      <c r="A958" s="460">
        <v>2140303</v>
      </c>
      <c r="B958" s="486" t="s">
        <v>47</v>
      </c>
      <c r="C958" s="462"/>
      <c r="D958" s="462"/>
      <c r="E958" s="462"/>
      <c r="F958" s="464" t="str">
        <f t="shared" si="32"/>
        <v/>
      </c>
      <c r="G958" s="464" t="str">
        <f t="shared" si="33"/>
        <v/>
      </c>
      <c r="H958" s="456"/>
      <c r="I958" s="475"/>
    </row>
    <row r="959" customHeight="1" spans="1:9">
      <c r="A959" s="460">
        <v>2140304</v>
      </c>
      <c r="B959" s="486" t="s">
        <v>769</v>
      </c>
      <c r="C959" s="462"/>
      <c r="D959" s="462"/>
      <c r="E959" s="462"/>
      <c r="F959" s="464" t="str">
        <f t="shared" si="32"/>
        <v/>
      </c>
      <c r="G959" s="464" t="str">
        <f t="shared" si="33"/>
        <v/>
      </c>
      <c r="H959" s="456"/>
      <c r="I959" s="475"/>
    </row>
    <row r="960" customHeight="1" spans="1:9">
      <c r="A960" s="460">
        <v>2140305</v>
      </c>
      <c r="B960" s="486" t="s">
        <v>770</v>
      </c>
      <c r="C960" s="462"/>
      <c r="D960" s="462"/>
      <c r="E960" s="462"/>
      <c r="F960" s="464" t="str">
        <f t="shared" si="32"/>
        <v/>
      </c>
      <c r="G960" s="464" t="str">
        <f t="shared" si="33"/>
        <v/>
      </c>
      <c r="H960" s="456"/>
      <c r="I960" s="475"/>
    </row>
    <row r="961" customHeight="1" spans="1:9">
      <c r="A961" s="460">
        <v>2140306</v>
      </c>
      <c r="B961" s="486" t="s">
        <v>771</v>
      </c>
      <c r="C961" s="462"/>
      <c r="D961" s="462"/>
      <c r="E961" s="462"/>
      <c r="F961" s="464" t="str">
        <f t="shared" si="32"/>
        <v/>
      </c>
      <c r="G961" s="464" t="str">
        <f t="shared" si="33"/>
        <v/>
      </c>
      <c r="H961" s="456"/>
      <c r="I961" s="475"/>
    </row>
    <row r="962" customHeight="1" spans="1:9">
      <c r="A962" s="460">
        <v>2140307</v>
      </c>
      <c r="B962" s="486" t="s">
        <v>772</v>
      </c>
      <c r="C962" s="462"/>
      <c r="D962" s="462"/>
      <c r="E962" s="462"/>
      <c r="F962" s="464" t="str">
        <f t="shared" si="32"/>
        <v/>
      </c>
      <c r="G962" s="464" t="str">
        <f t="shared" si="33"/>
        <v/>
      </c>
      <c r="H962" s="456"/>
      <c r="I962" s="475"/>
    </row>
    <row r="963" customHeight="1" spans="1:9">
      <c r="A963" s="460">
        <v>2140308</v>
      </c>
      <c r="B963" s="486" t="s">
        <v>773</v>
      </c>
      <c r="C963" s="462"/>
      <c r="D963" s="462"/>
      <c r="E963" s="462"/>
      <c r="F963" s="464" t="str">
        <f t="shared" si="32"/>
        <v/>
      </c>
      <c r="G963" s="464" t="str">
        <f t="shared" si="33"/>
        <v/>
      </c>
      <c r="H963" s="456"/>
      <c r="I963" s="475"/>
    </row>
    <row r="964" customHeight="1" spans="1:9">
      <c r="A964" s="460">
        <v>2140399</v>
      </c>
      <c r="B964" s="486" t="s">
        <v>774</v>
      </c>
      <c r="C964" s="462"/>
      <c r="D964" s="462"/>
      <c r="E964" s="462"/>
      <c r="F964" s="464" t="str">
        <f t="shared" si="32"/>
        <v/>
      </c>
      <c r="G964" s="464" t="str">
        <f t="shared" si="33"/>
        <v/>
      </c>
      <c r="H964" s="456"/>
      <c r="I964" s="475"/>
    </row>
    <row r="965" customHeight="1" spans="1:10">
      <c r="A965" s="453">
        <v>21405</v>
      </c>
      <c r="B965" s="485" t="s">
        <v>775</v>
      </c>
      <c r="C965" s="459">
        <f>SUM(C966:C971)</f>
        <v>0</v>
      </c>
      <c r="D965" s="459">
        <f>SUM(D966:D971)</f>
        <v>0</v>
      </c>
      <c r="E965" s="459">
        <f>SUM(E966:E971)</f>
        <v>0</v>
      </c>
      <c r="F965" s="456" t="str">
        <f t="shared" si="32"/>
        <v/>
      </c>
      <c r="G965" s="456" t="str">
        <f t="shared" si="33"/>
        <v/>
      </c>
      <c r="H965" s="456"/>
      <c r="I965" s="474">
        <f>SUM(I966:I971)</f>
        <v>0</v>
      </c>
      <c r="J965" s="473"/>
    </row>
    <row r="966" customHeight="1" spans="1:9">
      <c r="A966" s="460">
        <v>2140501</v>
      </c>
      <c r="B966" s="486" t="s">
        <v>45</v>
      </c>
      <c r="C966" s="462"/>
      <c r="D966" s="462"/>
      <c r="E966" s="462"/>
      <c r="F966" s="464" t="str">
        <f t="shared" si="32"/>
        <v/>
      </c>
      <c r="G966" s="464" t="str">
        <f t="shared" si="33"/>
        <v/>
      </c>
      <c r="H966" s="456"/>
      <c r="I966" s="475"/>
    </row>
    <row r="967" customHeight="1" spans="1:9">
      <c r="A967" s="460">
        <v>2140502</v>
      </c>
      <c r="B967" s="486" t="s">
        <v>46</v>
      </c>
      <c r="C967" s="462"/>
      <c r="D967" s="462"/>
      <c r="E967" s="462"/>
      <c r="F967" s="464" t="str">
        <f t="shared" si="32"/>
        <v/>
      </c>
      <c r="G967" s="464" t="str">
        <f t="shared" si="33"/>
        <v/>
      </c>
      <c r="H967" s="456"/>
      <c r="I967" s="475"/>
    </row>
    <row r="968" customHeight="1" spans="1:9">
      <c r="A968" s="460">
        <v>2140503</v>
      </c>
      <c r="B968" s="486" t="s">
        <v>47</v>
      </c>
      <c r="C968" s="462"/>
      <c r="D968" s="462"/>
      <c r="E968" s="462"/>
      <c r="F968" s="464" t="str">
        <f t="shared" si="32"/>
        <v/>
      </c>
      <c r="G968" s="464" t="str">
        <f t="shared" si="33"/>
        <v/>
      </c>
      <c r="H968" s="456"/>
      <c r="I968" s="475"/>
    </row>
    <row r="969" customHeight="1" spans="1:9">
      <c r="A969" s="460">
        <v>2140504</v>
      </c>
      <c r="B969" s="486" t="s">
        <v>766</v>
      </c>
      <c r="C969" s="462"/>
      <c r="D969" s="462"/>
      <c r="E969" s="462"/>
      <c r="F969" s="464" t="str">
        <f t="shared" si="32"/>
        <v/>
      </c>
      <c r="G969" s="464" t="str">
        <f t="shared" si="33"/>
        <v/>
      </c>
      <c r="H969" s="456"/>
      <c r="I969" s="475"/>
    </row>
    <row r="970" customHeight="1" spans="1:9">
      <c r="A970" s="460">
        <v>2140505</v>
      </c>
      <c r="B970" s="486" t="s">
        <v>776</v>
      </c>
      <c r="C970" s="462"/>
      <c r="D970" s="462"/>
      <c r="E970" s="462"/>
      <c r="F970" s="464" t="str">
        <f t="shared" si="32"/>
        <v/>
      </c>
      <c r="G970" s="464" t="str">
        <f t="shared" si="33"/>
        <v/>
      </c>
      <c r="H970" s="456"/>
      <c r="I970" s="475"/>
    </row>
    <row r="971" customHeight="1" spans="1:9">
      <c r="A971" s="460">
        <v>2140599</v>
      </c>
      <c r="B971" s="486" t="s">
        <v>777</v>
      </c>
      <c r="C971" s="462"/>
      <c r="D971" s="462"/>
      <c r="E971" s="462"/>
      <c r="F971" s="464" t="str">
        <f t="shared" si="32"/>
        <v/>
      </c>
      <c r="G971" s="464" t="str">
        <f t="shared" si="33"/>
        <v/>
      </c>
      <c r="H971" s="456"/>
      <c r="I971" s="475"/>
    </row>
    <row r="972" customHeight="1" spans="1:10">
      <c r="A972" s="453">
        <v>21406</v>
      </c>
      <c r="B972" s="485" t="s">
        <v>778</v>
      </c>
      <c r="C972" s="459">
        <f>SUM(C973:C976)</f>
        <v>0</v>
      </c>
      <c r="D972" s="459">
        <f>SUM(D973:D976)</f>
        <v>300</v>
      </c>
      <c r="E972" s="459">
        <f>SUM(E973:E976)</f>
        <v>0</v>
      </c>
      <c r="F972" s="456" t="str">
        <f t="shared" si="32"/>
        <v/>
      </c>
      <c r="G972" s="456">
        <f t="shared" si="33"/>
        <v>0</v>
      </c>
      <c r="H972" s="456"/>
      <c r="I972" s="474">
        <f>SUM(I973:I976)</f>
        <v>0</v>
      </c>
      <c r="J972" s="473"/>
    </row>
    <row r="973" customHeight="1" spans="1:9">
      <c r="A973" s="460">
        <v>2140601</v>
      </c>
      <c r="B973" s="486" t="s">
        <v>779</v>
      </c>
      <c r="C973" s="462"/>
      <c r="D973" s="462"/>
      <c r="E973" s="462"/>
      <c r="F973" s="464" t="str">
        <f t="shared" si="32"/>
        <v/>
      </c>
      <c r="G973" s="464" t="str">
        <f t="shared" si="33"/>
        <v/>
      </c>
      <c r="H973" s="456"/>
      <c r="I973" s="475"/>
    </row>
    <row r="974" customHeight="1" spans="1:9">
      <c r="A974" s="460">
        <v>2140602</v>
      </c>
      <c r="B974" s="486" t="s">
        <v>780</v>
      </c>
      <c r="C974" s="462"/>
      <c r="D974" s="462">
        <v>300</v>
      </c>
      <c r="E974" s="462"/>
      <c r="F974" s="464" t="str">
        <f t="shared" si="32"/>
        <v/>
      </c>
      <c r="G974" s="464">
        <f t="shared" si="33"/>
        <v>0</v>
      </c>
      <c r="H974" s="456"/>
      <c r="I974" s="475"/>
    </row>
    <row r="975" customHeight="1" spans="1:9">
      <c r="A975" s="460">
        <v>2140603</v>
      </c>
      <c r="B975" s="486" t="s">
        <v>781</v>
      </c>
      <c r="C975" s="462"/>
      <c r="D975" s="462"/>
      <c r="E975" s="462"/>
      <c r="F975" s="464" t="str">
        <f t="shared" si="32"/>
        <v/>
      </c>
      <c r="G975" s="464" t="str">
        <f t="shared" si="33"/>
        <v/>
      </c>
      <c r="H975" s="456"/>
      <c r="I975" s="475"/>
    </row>
    <row r="976" customHeight="1" spans="1:9">
      <c r="A976" s="460">
        <v>2140699</v>
      </c>
      <c r="B976" s="486" t="s">
        <v>782</v>
      </c>
      <c r="C976" s="462"/>
      <c r="D976" s="462"/>
      <c r="E976" s="462"/>
      <c r="F976" s="464" t="str">
        <f t="shared" si="32"/>
        <v/>
      </c>
      <c r="G976" s="464" t="str">
        <f t="shared" si="33"/>
        <v/>
      </c>
      <c r="H976" s="456"/>
      <c r="I976" s="475"/>
    </row>
    <row r="977" customHeight="1" spans="1:10">
      <c r="A977" s="453">
        <v>21499</v>
      </c>
      <c r="B977" s="485" t="s">
        <v>783</v>
      </c>
      <c r="C977" s="459">
        <f>SUM(C978:C979)</f>
        <v>0</v>
      </c>
      <c r="D977" s="459">
        <f>SUM(D978:D979)</f>
        <v>93</v>
      </c>
      <c r="E977" s="459">
        <f>SUM(E978:E979)</f>
        <v>0</v>
      </c>
      <c r="F977" s="456" t="str">
        <f t="shared" si="32"/>
        <v/>
      </c>
      <c r="G977" s="456">
        <f t="shared" si="33"/>
        <v>0</v>
      </c>
      <c r="H977" s="456"/>
      <c r="I977" s="474">
        <f>SUM(I978:I979)</f>
        <v>0</v>
      </c>
      <c r="J977" s="473"/>
    </row>
    <row r="978" customHeight="1" spans="1:9">
      <c r="A978" s="460">
        <v>2149901</v>
      </c>
      <c r="B978" s="486" t="s">
        <v>784</v>
      </c>
      <c r="C978" s="462"/>
      <c r="D978" s="462"/>
      <c r="E978" s="462"/>
      <c r="F978" s="464" t="str">
        <f t="shared" si="32"/>
        <v/>
      </c>
      <c r="G978" s="464" t="str">
        <f t="shared" si="33"/>
        <v/>
      </c>
      <c r="H978" s="456"/>
      <c r="I978" s="475"/>
    </row>
    <row r="979" customHeight="1" spans="1:9">
      <c r="A979" s="460">
        <v>2149999</v>
      </c>
      <c r="B979" s="486" t="s">
        <v>785</v>
      </c>
      <c r="C979" s="462"/>
      <c r="D979" s="462">
        <v>93</v>
      </c>
      <c r="E979" s="462"/>
      <c r="F979" s="464" t="str">
        <f t="shared" si="32"/>
        <v/>
      </c>
      <c r="G979" s="464">
        <f t="shared" si="33"/>
        <v>0</v>
      </c>
      <c r="H979" s="456"/>
      <c r="I979" s="475"/>
    </row>
    <row r="980" customHeight="1" spans="1:10">
      <c r="A980" s="453">
        <v>215</v>
      </c>
      <c r="B980" s="485" t="s">
        <v>786</v>
      </c>
      <c r="C980" s="455">
        <f>C981+C991+C1007+C1012+C1023+C1030+C1038</f>
        <v>30194.42</v>
      </c>
      <c r="D980" s="455">
        <f>D981+D991+D1007+D1012+D1023+D1030+D1038</f>
        <v>17817</v>
      </c>
      <c r="E980" s="455">
        <f>E981+E991+E1007+E1012+E1023+E1030+E1038</f>
        <v>23625.52</v>
      </c>
      <c r="F980" s="456">
        <f t="shared" si="32"/>
        <v>0.782446558006413</v>
      </c>
      <c r="G980" s="456">
        <f t="shared" si="33"/>
        <v>1.32600999045855</v>
      </c>
      <c r="H980" s="457"/>
      <c r="I980" s="479">
        <f>I981+I991+I1007+I1012+I1023+I1030+I1038</f>
        <v>0</v>
      </c>
      <c r="J980" s="473"/>
    </row>
    <row r="981" customHeight="1" spans="1:10">
      <c r="A981" s="453">
        <v>21501</v>
      </c>
      <c r="B981" s="485" t="s">
        <v>787</v>
      </c>
      <c r="C981" s="459">
        <f>SUM(C982:C990)</f>
        <v>1579.68</v>
      </c>
      <c r="D981" s="459">
        <f>SUM(D982:D990)</f>
        <v>75</v>
      </c>
      <c r="E981" s="459">
        <f>SUM(E982:E990)</f>
        <v>1190.37</v>
      </c>
      <c r="F981" s="456">
        <f t="shared" si="32"/>
        <v>0.753551352172592</v>
      </c>
      <c r="G981" s="456">
        <f t="shared" si="33"/>
        <v>15.8716</v>
      </c>
      <c r="H981" s="456"/>
      <c r="I981" s="474">
        <f>SUM(I982:I990)</f>
        <v>0</v>
      </c>
      <c r="J981" s="473"/>
    </row>
    <row r="982" customHeight="1" spans="1:9">
      <c r="A982" s="460">
        <v>2150101</v>
      </c>
      <c r="B982" s="486" t="s">
        <v>45</v>
      </c>
      <c r="C982" s="462">
        <v>43.83</v>
      </c>
      <c r="D982" s="462">
        <v>75</v>
      </c>
      <c r="E982" s="462"/>
      <c r="F982" s="464">
        <f t="shared" si="32"/>
        <v>0</v>
      </c>
      <c r="G982" s="464">
        <f t="shared" si="33"/>
        <v>0</v>
      </c>
      <c r="H982" s="456"/>
      <c r="I982" s="475"/>
    </row>
    <row r="983" customHeight="1" spans="1:9">
      <c r="A983" s="460">
        <v>2150102</v>
      </c>
      <c r="B983" s="486" t="s">
        <v>46</v>
      </c>
      <c r="C983" s="462"/>
      <c r="D983" s="462"/>
      <c r="E983" s="462"/>
      <c r="F983" s="464" t="str">
        <f t="shared" si="32"/>
        <v/>
      </c>
      <c r="G983" s="464" t="str">
        <f t="shared" si="33"/>
        <v/>
      </c>
      <c r="H983" s="456"/>
      <c r="I983" s="475"/>
    </row>
    <row r="984" customHeight="1" spans="1:9">
      <c r="A984" s="460">
        <v>2150103</v>
      </c>
      <c r="B984" s="486" t="s">
        <v>47</v>
      </c>
      <c r="C984" s="462"/>
      <c r="D984" s="462"/>
      <c r="E984" s="462"/>
      <c r="F984" s="464" t="str">
        <f t="shared" si="32"/>
        <v/>
      </c>
      <c r="G984" s="464" t="str">
        <f t="shared" si="33"/>
        <v/>
      </c>
      <c r="H984" s="456"/>
      <c r="I984" s="475"/>
    </row>
    <row r="985" customHeight="1" spans="1:9">
      <c r="A985" s="460">
        <v>2150104</v>
      </c>
      <c r="B985" s="486" t="s">
        <v>788</v>
      </c>
      <c r="C985" s="462"/>
      <c r="D985" s="462"/>
      <c r="E985" s="462"/>
      <c r="F985" s="464" t="str">
        <f t="shared" si="32"/>
        <v/>
      </c>
      <c r="G985" s="464" t="str">
        <f t="shared" si="33"/>
        <v/>
      </c>
      <c r="H985" s="456"/>
      <c r="I985" s="475"/>
    </row>
    <row r="986" customHeight="1" spans="1:9">
      <c r="A986" s="460">
        <v>2150105</v>
      </c>
      <c r="B986" s="486" t="s">
        <v>789</v>
      </c>
      <c r="C986" s="462"/>
      <c r="D986" s="462"/>
      <c r="E986" s="462"/>
      <c r="F986" s="464" t="str">
        <f t="shared" si="32"/>
        <v/>
      </c>
      <c r="G986" s="464" t="str">
        <f t="shared" si="33"/>
        <v/>
      </c>
      <c r="H986" s="456"/>
      <c r="I986" s="475"/>
    </row>
    <row r="987" customHeight="1" spans="1:9">
      <c r="A987" s="460">
        <v>2150106</v>
      </c>
      <c r="B987" s="486" t="s">
        <v>790</v>
      </c>
      <c r="C987" s="462"/>
      <c r="D987" s="462"/>
      <c r="E987" s="462"/>
      <c r="F987" s="464" t="str">
        <f t="shared" si="32"/>
        <v/>
      </c>
      <c r="G987" s="464" t="str">
        <f t="shared" si="33"/>
        <v/>
      </c>
      <c r="H987" s="456"/>
      <c r="I987" s="475"/>
    </row>
    <row r="988" customHeight="1" spans="1:9">
      <c r="A988" s="460">
        <v>2150107</v>
      </c>
      <c r="B988" s="486" t="s">
        <v>791</v>
      </c>
      <c r="C988" s="462"/>
      <c r="D988" s="462"/>
      <c r="E988" s="462"/>
      <c r="F988" s="464" t="str">
        <f t="shared" si="32"/>
        <v/>
      </c>
      <c r="G988" s="464" t="str">
        <f t="shared" si="33"/>
        <v/>
      </c>
      <c r="H988" s="456"/>
      <c r="I988" s="475"/>
    </row>
    <row r="989" customHeight="1" spans="1:9">
      <c r="A989" s="460">
        <v>2150108</v>
      </c>
      <c r="B989" s="486" t="s">
        <v>792</v>
      </c>
      <c r="C989" s="462"/>
      <c r="D989" s="462"/>
      <c r="E989" s="462"/>
      <c r="F989" s="464" t="str">
        <f t="shared" si="32"/>
        <v/>
      </c>
      <c r="G989" s="464" t="str">
        <f t="shared" si="33"/>
        <v/>
      </c>
      <c r="H989" s="456"/>
      <c r="I989" s="475"/>
    </row>
    <row r="990" customHeight="1" spans="1:9">
      <c r="A990" s="460">
        <v>2150199</v>
      </c>
      <c r="B990" s="486" t="s">
        <v>793</v>
      </c>
      <c r="C990" s="462">
        <v>1535.85</v>
      </c>
      <c r="D990" s="462"/>
      <c r="E990" s="462">
        <v>1190.37</v>
      </c>
      <c r="F990" s="464">
        <f t="shared" si="32"/>
        <v>0.775056157827913</v>
      </c>
      <c r="G990" s="464" t="str">
        <f t="shared" si="33"/>
        <v/>
      </c>
      <c r="H990" s="456"/>
      <c r="I990" s="475"/>
    </row>
    <row r="991" customHeight="1" spans="1:10">
      <c r="A991" s="453">
        <v>21502</v>
      </c>
      <c r="B991" s="485" t="s">
        <v>794</v>
      </c>
      <c r="C991" s="459">
        <f>SUM(C992:C1006)</f>
        <v>0</v>
      </c>
      <c r="D991" s="459">
        <f>SUM(D992:D1006)</f>
        <v>185</v>
      </c>
      <c r="E991" s="459">
        <f>SUM(E992:E1006)</f>
        <v>0</v>
      </c>
      <c r="F991" s="456" t="str">
        <f t="shared" si="32"/>
        <v/>
      </c>
      <c r="G991" s="456">
        <f t="shared" si="33"/>
        <v>0</v>
      </c>
      <c r="H991" s="456"/>
      <c r="I991" s="474">
        <f>SUM(I992:I1006)</f>
        <v>0</v>
      </c>
      <c r="J991" s="473"/>
    </row>
    <row r="992" customHeight="1" spans="1:9">
      <c r="A992" s="460">
        <v>2150201</v>
      </c>
      <c r="B992" s="486" t="s">
        <v>45</v>
      </c>
      <c r="C992" s="462"/>
      <c r="D992" s="462"/>
      <c r="E992" s="462"/>
      <c r="F992" s="464" t="str">
        <f t="shared" si="32"/>
        <v/>
      </c>
      <c r="G992" s="464" t="str">
        <f t="shared" si="33"/>
        <v/>
      </c>
      <c r="H992" s="456"/>
      <c r="I992" s="475"/>
    </row>
    <row r="993" customHeight="1" spans="1:9">
      <c r="A993" s="460">
        <v>2150202</v>
      </c>
      <c r="B993" s="486" t="s">
        <v>46</v>
      </c>
      <c r="C993" s="462"/>
      <c r="D993" s="462"/>
      <c r="E993" s="462"/>
      <c r="F993" s="464" t="str">
        <f t="shared" si="32"/>
        <v/>
      </c>
      <c r="G993" s="464" t="str">
        <f t="shared" si="33"/>
        <v/>
      </c>
      <c r="H993" s="456"/>
      <c r="I993" s="475"/>
    </row>
    <row r="994" customHeight="1" spans="1:9">
      <c r="A994" s="460">
        <v>2150203</v>
      </c>
      <c r="B994" s="486" t="s">
        <v>47</v>
      </c>
      <c r="C994" s="462"/>
      <c r="D994" s="462"/>
      <c r="E994" s="462"/>
      <c r="F994" s="464" t="str">
        <f t="shared" ref="F994:F1057" si="34">IFERROR((E994/C994)*100%,"")</f>
        <v/>
      </c>
      <c r="G994" s="464" t="str">
        <f t="shared" ref="G994:G1057" si="35">IFERROR((E994/D994)*100%,"")</f>
        <v/>
      </c>
      <c r="H994" s="456"/>
      <c r="I994" s="475"/>
    </row>
    <row r="995" customHeight="1" spans="1:9">
      <c r="A995" s="460">
        <v>2150204</v>
      </c>
      <c r="B995" s="486" t="s">
        <v>795</v>
      </c>
      <c r="C995" s="462"/>
      <c r="D995" s="462"/>
      <c r="E995" s="462"/>
      <c r="F995" s="464" t="str">
        <f t="shared" si="34"/>
        <v/>
      </c>
      <c r="G995" s="464" t="str">
        <f t="shared" si="35"/>
        <v/>
      </c>
      <c r="H995" s="456"/>
      <c r="I995" s="475"/>
    </row>
    <row r="996" customHeight="1" spans="1:9">
      <c r="A996" s="460">
        <v>2150205</v>
      </c>
      <c r="B996" s="486" t="s">
        <v>796</v>
      </c>
      <c r="C996" s="462"/>
      <c r="D996" s="462"/>
      <c r="E996" s="462"/>
      <c r="F996" s="464" t="str">
        <f t="shared" si="34"/>
        <v/>
      </c>
      <c r="G996" s="464" t="str">
        <f t="shared" si="35"/>
        <v/>
      </c>
      <c r="H996" s="456"/>
      <c r="I996" s="475"/>
    </row>
    <row r="997" customHeight="1" spans="1:9">
      <c r="A997" s="460">
        <v>2150206</v>
      </c>
      <c r="B997" s="486" t="s">
        <v>797</v>
      </c>
      <c r="C997" s="462"/>
      <c r="D997" s="462"/>
      <c r="E997" s="462"/>
      <c r="F997" s="464" t="str">
        <f t="shared" si="34"/>
        <v/>
      </c>
      <c r="G997" s="464" t="str">
        <f t="shared" si="35"/>
        <v/>
      </c>
      <c r="H997" s="456"/>
      <c r="I997" s="475"/>
    </row>
    <row r="998" customHeight="1" spans="1:9">
      <c r="A998" s="460">
        <v>2150207</v>
      </c>
      <c r="B998" s="486" t="s">
        <v>798</v>
      </c>
      <c r="C998" s="462"/>
      <c r="D998" s="462"/>
      <c r="E998" s="462"/>
      <c r="F998" s="464" t="str">
        <f t="shared" si="34"/>
        <v/>
      </c>
      <c r="G998" s="464" t="str">
        <f t="shared" si="35"/>
        <v/>
      </c>
      <c r="H998" s="456"/>
      <c r="I998" s="475"/>
    </row>
    <row r="999" customHeight="1" spans="1:9">
      <c r="A999" s="460">
        <v>2150208</v>
      </c>
      <c r="B999" s="486" t="s">
        <v>799</v>
      </c>
      <c r="C999" s="462"/>
      <c r="D999" s="462"/>
      <c r="E999" s="462"/>
      <c r="F999" s="464" t="str">
        <f t="shared" si="34"/>
        <v/>
      </c>
      <c r="G999" s="464" t="str">
        <f t="shared" si="35"/>
        <v/>
      </c>
      <c r="H999" s="456"/>
      <c r="I999" s="475"/>
    </row>
    <row r="1000" customHeight="1" spans="1:9">
      <c r="A1000" s="460">
        <v>2150209</v>
      </c>
      <c r="B1000" s="486" t="s">
        <v>800</v>
      </c>
      <c r="C1000" s="462"/>
      <c r="D1000" s="462"/>
      <c r="E1000" s="462"/>
      <c r="F1000" s="464" t="str">
        <f t="shared" si="34"/>
        <v/>
      </c>
      <c r="G1000" s="464" t="str">
        <f t="shared" si="35"/>
        <v/>
      </c>
      <c r="H1000" s="456"/>
      <c r="I1000" s="475"/>
    </row>
    <row r="1001" customHeight="1" spans="1:9">
      <c r="A1001" s="460">
        <v>2150210</v>
      </c>
      <c r="B1001" s="486" t="s">
        <v>801</v>
      </c>
      <c r="C1001" s="462"/>
      <c r="D1001" s="462"/>
      <c r="E1001" s="462"/>
      <c r="F1001" s="464" t="str">
        <f t="shared" si="34"/>
        <v/>
      </c>
      <c r="G1001" s="464" t="str">
        <f t="shared" si="35"/>
        <v/>
      </c>
      <c r="H1001" s="456"/>
      <c r="I1001" s="475"/>
    </row>
    <row r="1002" customHeight="1" spans="1:9">
      <c r="A1002" s="460">
        <v>2150212</v>
      </c>
      <c r="B1002" s="486" t="s">
        <v>802</v>
      </c>
      <c r="C1002" s="462"/>
      <c r="D1002" s="462"/>
      <c r="E1002" s="462"/>
      <c r="F1002" s="464" t="str">
        <f t="shared" si="34"/>
        <v/>
      </c>
      <c r="G1002" s="464" t="str">
        <f t="shared" si="35"/>
        <v/>
      </c>
      <c r="H1002" s="456"/>
      <c r="I1002" s="475"/>
    </row>
    <row r="1003" customHeight="1" spans="1:9">
      <c r="A1003" s="460">
        <v>2150213</v>
      </c>
      <c r="B1003" s="486" t="s">
        <v>803</v>
      </c>
      <c r="C1003" s="462"/>
      <c r="D1003" s="462"/>
      <c r="E1003" s="462"/>
      <c r="F1003" s="464" t="str">
        <f t="shared" si="34"/>
        <v/>
      </c>
      <c r="G1003" s="464" t="str">
        <f t="shared" si="35"/>
        <v/>
      </c>
      <c r="H1003" s="456"/>
      <c r="I1003" s="475"/>
    </row>
    <row r="1004" customHeight="1" spans="1:9">
      <c r="A1004" s="460">
        <v>2150214</v>
      </c>
      <c r="B1004" s="486" t="s">
        <v>804</v>
      </c>
      <c r="C1004" s="462"/>
      <c r="D1004" s="462"/>
      <c r="E1004" s="462"/>
      <c r="F1004" s="464" t="str">
        <f t="shared" si="34"/>
        <v/>
      </c>
      <c r="G1004" s="464" t="str">
        <f t="shared" si="35"/>
        <v/>
      </c>
      <c r="H1004" s="456"/>
      <c r="I1004" s="475"/>
    </row>
    <row r="1005" customHeight="1" spans="1:9">
      <c r="A1005" s="460">
        <v>2150215</v>
      </c>
      <c r="B1005" s="486" t="s">
        <v>805</v>
      </c>
      <c r="C1005" s="462"/>
      <c r="D1005" s="462"/>
      <c r="E1005" s="462"/>
      <c r="F1005" s="464" t="str">
        <f t="shared" si="34"/>
        <v/>
      </c>
      <c r="G1005" s="464" t="str">
        <f t="shared" si="35"/>
        <v/>
      </c>
      <c r="H1005" s="456"/>
      <c r="I1005" s="475"/>
    </row>
    <row r="1006" customHeight="1" spans="1:9">
      <c r="A1006" s="460">
        <v>2150299</v>
      </c>
      <c r="B1006" s="486" t="s">
        <v>806</v>
      </c>
      <c r="C1006" s="462"/>
      <c r="D1006" s="462">
        <v>185</v>
      </c>
      <c r="E1006" s="462"/>
      <c r="F1006" s="464" t="str">
        <f t="shared" si="34"/>
        <v/>
      </c>
      <c r="G1006" s="464">
        <f t="shared" si="35"/>
        <v>0</v>
      </c>
      <c r="H1006" s="456"/>
      <c r="I1006" s="475"/>
    </row>
    <row r="1007" customHeight="1" spans="1:10">
      <c r="A1007" s="453">
        <v>21503</v>
      </c>
      <c r="B1007" s="485" t="s">
        <v>807</v>
      </c>
      <c r="C1007" s="459">
        <f>SUM(C1008:C1011)</f>
        <v>0</v>
      </c>
      <c r="D1007" s="459">
        <f>SUM(D1008:D1011)</f>
        <v>0</v>
      </c>
      <c r="E1007" s="459">
        <f>SUM(E1008:E1011)</f>
        <v>0</v>
      </c>
      <c r="F1007" s="456" t="str">
        <f t="shared" si="34"/>
        <v/>
      </c>
      <c r="G1007" s="456" t="str">
        <f t="shared" si="35"/>
        <v/>
      </c>
      <c r="H1007" s="456"/>
      <c r="I1007" s="474">
        <f>SUM(I1008:I1011)</f>
        <v>0</v>
      </c>
      <c r="J1007" s="473"/>
    </row>
    <row r="1008" customHeight="1" spans="1:9">
      <c r="A1008" s="460">
        <v>2150301</v>
      </c>
      <c r="B1008" s="486" t="s">
        <v>45</v>
      </c>
      <c r="C1008" s="462"/>
      <c r="D1008" s="462"/>
      <c r="E1008" s="462"/>
      <c r="F1008" s="464" t="str">
        <f t="shared" si="34"/>
        <v/>
      </c>
      <c r="G1008" s="464" t="str">
        <f t="shared" si="35"/>
        <v/>
      </c>
      <c r="H1008" s="456"/>
      <c r="I1008" s="475"/>
    </row>
    <row r="1009" customHeight="1" spans="1:9">
      <c r="A1009" s="460">
        <v>2150302</v>
      </c>
      <c r="B1009" s="486" t="s">
        <v>46</v>
      </c>
      <c r="C1009" s="462"/>
      <c r="D1009" s="462"/>
      <c r="E1009" s="462"/>
      <c r="F1009" s="464" t="str">
        <f t="shared" si="34"/>
        <v/>
      </c>
      <c r="G1009" s="464" t="str">
        <f t="shared" si="35"/>
        <v/>
      </c>
      <c r="H1009" s="456"/>
      <c r="I1009" s="475"/>
    </row>
    <row r="1010" customHeight="1" spans="1:9">
      <c r="A1010" s="460">
        <v>2150303</v>
      </c>
      <c r="B1010" s="486" t="s">
        <v>47</v>
      </c>
      <c r="C1010" s="462"/>
      <c r="D1010" s="462"/>
      <c r="E1010" s="462"/>
      <c r="F1010" s="464" t="str">
        <f t="shared" si="34"/>
        <v/>
      </c>
      <c r="G1010" s="464" t="str">
        <f t="shared" si="35"/>
        <v/>
      </c>
      <c r="H1010" s="456"/>
      <c r="I1010" s="475"/>
    </row>
    <row r="1011" customHeight="1" spans="1:9">
      <c r="A1011" s="460">
        <v>2150399</v>
      </c>
      <c r="B1011" s="486" t="s">
        <v>808</v>
      </c>
      <c r="C1011" s="462"/>
      <c r="D1011" s="462"/>
      <c r="E1011" s="462"/>
      <c r="F1011" s="464" t="str">
        <f t="shared" si="34"/>
        <v/>
      </c>
      <c r="G1011" s="464" t="str">
        <f t="shared" si="35"/>
        <v/>
      </c>
      <c r="H1011" s="456"/>
      <c r="I1011" s="475"/>
    </row>
    <row r="1012" customHeight="1" spans="1:10">
      <c r="A1012" s="453">
        <v>21505</v>
      </c>
      <c r="B1012" s="485" t="s">
        <v>809</v>
      </c>
      <c r="C1012" s="459">
        <f>SUM(C1013:C1022)</f>
        <v>2493.52</v>
      </c>
      <c r="D1012" s="459">
        <f>SUM(D1013:D1022)</f>
        <v>974</v>
      </c>
      <c r="E1012" s="459">
        <f>SUM(E1013:E1022)</f>
        <v>19.02</v>
      </c>
      <c r="F1012" s="456">
        <f t="shared" si="34"/>
        <v>0.00762777118290609</v>
      </c>
      <c r="G1012" s="456">
        <f t="shared" si="35"/>
        <v>0.0195277207392197</v>
      </c>
      <c r="H1012" s="456"/>
      <c r="I1012" s="474">
        <f>SUM(I1013:I1022)</f>
        <v>0</v>
      </c>
      <c r="J1012" s="473"/>
    </row>
    <row r="1013" customHeight="1" spans="1:9">
      <c r="A1013" s="460">
        <v>2150501</v>
      </c>
      <c r="B1013" s="486" t="s">
        <v>45</v>
      </c>
      <c r="C1013" s="462">
        <v>1486.79</v>
      </c>
      <c r="D1013" s="462">
        <v>549</v>
      </c>
      <c r="E1013" s="462"/>
      <c r="F1013" s="464">
        <f t="shared" si="34"/>
        <v>0</v>
      </c>
      <c r="G1013" s="464">
        <f t="shared" si="35"/>
        <v>0</v>
      </c>
      <c r="H1013" s="456"/>
      <c r="I1013" s="475"/>
    </row>
    <row r="1014" customHeight="1" spans="1:9">
      <c r="A1014" s="460">
        <v>2150502</v>
      </c>
      <c r="B1014" s="486" t="s">
        <v>46</v>
      </c>
      <c r="C1014" s="462">
        <v>1000</v>
      </c>
      <c r="D1014" s="462">
        <v>354</v>
      </c>
      <c r="E1014" s="462"/>
      <c r="F1014" s="464">
        <f t="shared" si="34"/>
        <v>0</v>
      </c>
      <c r="G1014" s="464">
        <f t="shared" si="35"/>
        <v>0</v>
      </c>
      <c r="H1014" s="456"/>
      <c r="I1014" s="475"/>
    </row>
    <row r="1015" customHeight="1" spans="1:9">
      <c r="A1015" s="460">
        <v>2150503</v>
      </c>
      <c r="B1015" s="486" t="s">
        <v>47</v>
      </c>
      <c r="C1015" s="462"/>
      <c r="D1015" s="462"/>
      <c r="E1015" s="462"/>
      <c r="F1015" s="464" t="str">
        <f t="shared" si="34"/>
        <v/>
      </c>
      <c r="G1015" s="464" t="str">
        <f t="shared" si="35"/>
        <v/>
      </c>
      <c r="H1015" s="456"/>
      <c r="I1015" s="475"/>
    </row>
    <row r="1016" customHeight="1" spans="1:9">
      <c r="A1016" s="460">
        <v>2150505</v>
      </c>
      <c r="B1016" s="486" t="s">
        <v>810</v>
      </c>
      <c r="C1016" s="462"/>
      <c r="D1016" s="462"/>
      <c r="E1016" s="462"/>
      <c r="F1016" s="464" t="str">
        <f t="shared" si="34"/>
        <v/>
      </c>
      <c r="G1016" s="464" t="str">
        <f t="shared" si="35"/>
        <v/>
      </c>
      <c r="H1016" s="456"/>
      <c r="I1016" s="475"/>
    </row>
    <row r="1017" customHeight="1" spans="1:9">
      <c r="A1017" s="460">
        <v>2150507</v>
      </c>
      <c r="B1017" s="486" t="s">
        <v>811</v>
      </c>
      <c r="C1017" s="462"/>
      <c r="D1017" s="462"/>
      <c r="E1017" s="462"/>
      <c r="F1017" s="464" t="str">
        <f t="shared" si="34"/>
        <v/>
      </c>
      <c r="G1017" s="464" t="str">
        <f t="shared" si="35"/>
        <v/>
      </c>
      <c r="H1017" s="456"/>
      <c r="I1017" s="475"/>
    </row>
    <row r="1018" customHeight="1" spans="1:9">
      <c r="A1018" s="460">
        <v>2150508</v>
      </c>
      <c r="B1018" s="486" t="s">
        <v>812</v>
      </c>
      <c r="C1018" s="462"/>
      <c r="D1018" s="462"/>
      <c r="E1018" s="462"/>
      <c r="F1018" s="464" t="str">
        <f t="shared" si="34"/>
        <v/>
      </c>
      <c r="G1018" s="464" t="str">
        <f t="shared" si="35"/>
        <v/>
      </c>
      <c r="H1018" s="456"/>
      <c r="I1018" s="475"/>
    </row>
    <row r="1019" customHeight="1" spans="1:9">
      <c r="A1019" s="460">
        <v>2150516</v>
      </c>
      <c r="B1019" s="486" t="s">
        <v>813</v>
      </c>
      <c r="C1019" s="462"/>
      <c r="D1019" s="462"/>
      <c r="E1019" s="462"/>
      <c r="F1019" s="464" t="str">
        <f t="shared" si="34"/>
        <v/>
      </c>
      <c r="G1019" s="464" t="str">
        <f t="shared" si="35"/>
        <v/>
      </c>
      <c r="H1019" s="456"/>
      <c r="I1019" s="475"/>
    </row>
    <row r="1020" customHeight="1" spans="1:9">
      <c r="A1020" s="460">
        <v>2150517</v>
      </c>
      <c r="B1020" s="486" t="s">
        <v>814</v>
      </c>
      <c r="C1020" s="462"/>
      <c r="D1020" s="462">
        <v>14</v>
      </c>
      <c r="E1020" s="462"/>
      <c r="F1020" s="464" t="str">
        <f t="shared" si="34"/>
        <v/>
      </c>
      <c r="G1020" s="464">
        <f t="shared" si="35"/>
        <v>0</v>
      </c>
      <c r="H1020" s="456"/>
      <c r="I1020" s="475"/>
    </row>
    <row r="1021" customHeight="1" spans="1:9">
      <c r="A1021" s="460">
        <v>2150550</v>
      </c>
      <c r="B1021" s="486" t="s">
        <v>54</v>
      </c>
      <c r="C1021" s="462">
        <v>6.73</v>
      </c>
      <c r="D1021" s="462">
        <v>54</v>
      </c>
      <c r="E1021" s="462">
        <v>19.02</v>
      </c>
      <c r="F1021" s="464">
        <f t="shared" si="34"/>
        <v>2.82615156017831</v>
      </c>
      <c r="G1021" s="464">
        <f t="shared" si="35"/>
        <v>0.352222222222222</v>
      </c>
      <c r="H1021" s="456"/>
      <c r="I1021" s="475"/>
    </row>
    <row r="1022" customHeight="1" spans="1:9">
      <c r="A1022" s="460">
        <v>2150599</v>
      </c>
      <c r="B1022" s="486" t="s">
        <v>815</v>
      </c>
      <c r="C1022" s="462"/>
      <c r="D1022" s="462">
        <v>3</v>
      </c>
      <c r="E1022" s="462"/>
      <c r="F1022" s="464" t="str">
        <f t="shared" si="34"/>
        <v/>
      </c>
      <c r="G1022" s="464">
        <f t="shared" si="35"/>
        <v>0</v>
      </c>
      <c r="H1022" s="456"/>
      <c r="I1022" s="475"/>
    </row>
    <row r="1023" customHeight="1" spans="1:10">
      <c r="A1023" s="453">
        <v>21507</v>
      </c>
      <c r="B1023" s="485" t="s">
        <v>816</v>
      </c>
      <c r="C1023" s="459">
        <f>SUM(C1024:C1029)</f>
        <v>0</v>
      </c>
      <c r="D1023" s="459">
        <f>SUM(D1024:D1029)</f>
        <v>13</v>
      </c>
      <c r="E1023" s="459">
        <f>SUM(E1024:E1029)</f>
        <v>0</v>
      </c>
      <c r="F1023" s="456" t="str">
        <f t="shared" si="34"/>
        <v/>
      </c>
      <c r="G1023" s="456">
        <f t="shared" si="35"/>
        <v>0</v>
      </c>
      <c r="H1023" s="456"/>
      <c r="I1023" s="474">
        <f>SUM(I1024:I1029)</f>
        <v>0</v>
      </c>
      <c r="J1023" s="473"/>
    </row>
    <row r="1024" customHeight="1" spans="1:9">
      <c r="A1024" s="460">
        <v>2150701</v>
      </c>
      <c r="B1024" s="486" t="s">
        <v>45</v>
      </c>
      <c r="C1024" s="462"/>
      <c r="D1024" s="462"/>
      <c r="E1024" s="462"/>
      <c r="F1024" s="464" t="str">
        <f t="shared" si="34"/>
        <v/>
      </c>
      <c r="G1024" s="464" t="str">
        <f t="shared" si="35"/>
        <v/>
      </c>
      <c r="H1024" s="456"/>
      <c r="I1024" s="475"/>
    </row>
    <row r="1025" customHeight="1" spans="1:9">
      <c r="A1025" s="460">
        <v>2150702</v>
      </c>
      <c r="B1025" s="486" t="s">
        <v>46</v>
      </c>
      <c r="C1025" s="462"/>
      <c r="D1025" s="462"/>
      <c r="E1025" s="462"/>
      <c r="F1025" s="464" t="str">
        <f t="shared" si="34"/>
        <v/>
      </c>
      <c r="G1025" s="464" t="str">
        <f t="shared" si="35"/>
        <v/>
      </c>
      <c r="H1025" s="456"/>
      <c r="I1025" s="475"/>
    </row>
    <row r="1026" customHeight="1" spans="1:9">
      <c r="A1026" s="460">
        <v>2150703</v>
      </c>
      <c r="B1026" s="486" t="s">
        <v>47</v>
      </c>
      <c r="C1026" s="462"/>
      <c r="D1026" s="462"/>
      <c r="E1026" s="462"/>
      <c r="F1026" s="464" t="str">
        <f t="shared" si="34"/>
        <v/>
      </c>
      <c r="G1026" s="464" t="str">
        <f t="shared" si="35"/>
        <v/>
      </c>
      <c r="H1026" s="456"/>
      <c r="I1026" s="475"/>
    </row>
    <row r="1027" customHeight="1" spans="1:9">
      <c r="A1027" s="460">
        <v>2150704</v>
      </c>
      <c r="B1027" s="486" t="s">
        <v>817</v>
      </c>
      <c r="C1027" s="462"/>
      <c r="D1027" s="462"/>
      <c r="E1027" s="462"/>
      <c r="F1027" s="464" t="str">
        <f t="shared" si="34"/>
        <v/>
      </c>
      <c r="G1027" s="464" t="str">
        <f t="shared" si="35"/>
        <v/>
      </c>
      <c r="H1027" s="456"/>
      <c r="I1027" s="475"/>
    </row>
    <row r="1028" customHeight="1" spans="1:9">
      <c r="A1028" s="460">
        <v>2150705</v>
      </c>
      <c r="B1028" s="486" t="s">
        <v>818</v>
      </c>
      <c r="C1028" s="462"/>
      <c r="D1028" s="462"/>
      <c r="E1028" s="462"/>
      <c r="F1028" s="464" t="str">
        <f t="shared" si="34"/>
        <v/>
      </c>
      <c r="G1028" s="464" t="str">
        <f t="shared" si="35"/>
        <v/>
      </c>
      <c r="H1028" s="456"/>
      <c r="I1028" s="475"/>
    </row>
    <row r="1029" customHeight="1" spans="1:9">
      <c r="A1029" s="460">
        <v>2150799</v>
      </c>
      <c r="B1029" s="486" t="s">
        <v>819</v>
      </c>
      <c r="C1029" s="462"/>
      <c r="D1029" s="462">
        <v>13</v>
      </c>
      <c r="E1029" s="462"/>
      <c r="F1029" s="464" t="str">
        <f t="shared" si="34"/>
        <v/>
      </c>
      <c r="G1029" s="464">
        <f t="shared" si="35"/>
        <v>0</v>
      </c>
      <c r="H1029" s="456"/>
      <c r="I1029" s="475"/>
    </row>
    <row r="1030" customHeight="1" spans="1:10">
      <c r="A1030" s="453">
        <v>21508</v>
      </c>
      <c r="B1030" s="485" t="s">
        <v>820</v>
      </c>
      <c r="C1030" s="459">
        <f>SUM(C1031:C1037)</f>
        <v>26121.22</v>
      </c>
      <c r="D1030" s="459">
        <f>SUM(D1031:D1037)</f>
        <v>16339</v>
      </c>
      <c r="E1030" s="459">
        <f>SUM(E1031:E1037)</f>
        <v>22416.13</v>
      </c>
      <c r="F1030" s="456">
        <f t="shared" si="34"/>
        <v>0.858157850207609</v>
      </c>
      <c r="G1030" s="456">
        <f t="shared" si="35"/>
        <v>1.37194014321562</v>
      </c>
      <c r="H1030" s="456"/>
      <c r="I1030" s="474">
        <f>SUM(I1031:I1037)</f>
        <v>0</v>
      </c>
      <c r="J1030" s="473"/>
    </row>
    <row r="1031" customHeight="1" spans="1:9">
      <c r="A1031" s="460">
        <v>2150801</v>
      </c>
      <c r="B1031" s="486" t="s">
        <v>45</v>
      </c>
      <c r="C1031" s="462">
        <v>325.02</v>
      </c>
      <c r="D1031" s="462"/>
      <c r="E1031" s="462"/>
      <c r="F1031" s="464">
        <f t="shared" si="34"/>
        <v>0</v>
      </c>
      <c r="G1031" s="464" t="str">
        <f t="shared" si="35"/>
        <v/>
      </c>
      <c r="H1031" s="456"/>
      <c r="I1031" s="475"/>
    </row>
    <row r="1032" customHeight="1" spans="1:9">
      <c r="A1032" s="460">
        <v>2150802</v>
      </c>
      <c r="B1032" s="486" t="s">
        <v>46</v>
      </c>
      <c r="C1032" s="462"/>
      <c r="D1032" s="462"/>
      <c r="E1032" s="462"/>
      <c r="F1032" s="464" t="str">
        <f t="shared" si="34"/>
        <v/>
      </c>
      <c r="G1032" s="464" t="str">
        <f t="shared" si="35"/>
        <v/>
      </c>
      <c r="H1032" s="456"/>
      <c r="I1032" s="475"/>
    </row>
    <row r="1033" customHeight="1" spans="1:9">
      <c r="A1033" s="460">
        <v>2150803</v>
      </c>
      <c r="B1033" s="486" t="s">
        <v>47</v>
      </c>
      <c r="C1033" s="462"/>
      <c r="D1033" s="462"/>
      <c r="E1033" s="462"/>
      <c r="F1033" s="464" t="str">
        <f t="shared" si="34"/>
        <v/>
      </c>
      <c r="G1033" s="464" t="str">
        <f t="shared" si="35"/>
        <v/>
      </c>
      <c r="H1033" s="456"/>
      <c r="I1033" s="475"/>
    </row>
    <row r="1034" customHeight="1" spans="1:9">
      <c r="A1034" s="460">
        <v>2150804</v>
      </c>
      <c r="B1034" s="486" t="s">
        <v>821</v>
      </c>
      <c r="C1034" s="462"/>
      <c r="D1034" s="462"/>
      <c r="E1034" s="462"/>
      <c r="F1034" s="464" t="str">
        <f t="shared" si="34"/>
        <v/>
      </c>
      <c r="G1034" s="464" t="str">
        <f t="shared" si="35"/>
        <v/>
      </c>
      <c r="H1034" s="456"/>
      <c r="I1034" s="475"/>
    </row>
    <row r="1035" customHeight="1" spans="1:9">
      <c r="A1035" s="460">
        <v>2150805</v>
      </c>
      <c r="B1035" s="486" t="s">
        <v>822</v>
      </c>
      <c r="C1035" s="462"/>
      <c r="D1035" s="462"/>
      <c r="E1035" s="462"/>
      <c r="F1035" s="464" t="str">
        <f t="shared" si="34"/>
        <v/>
      </c>
      <c r="G1035" s="464" t="str">
        <f t="shared" si="35"/>
        <v/>
      </c>
      <c r="H1035" s="456"/>
      <c r="I1035" s="475"/>
    </row>
    <row r="1036" customHeight="1" spans="1:9">
      <c r="A1036" s="460">
        <v>2150806</v>
      </c>
      <c r="B1036" s="486" t="s">
        <v>823</v>
      </c>
      <c r="C1036" s="462"/>
      <c r="D1036" s="462"/>
      <c r="E1036" s="462"/>
      <c r="F1036" s="464" t="str">
        <f t="shared" si="34"/>
        <v/>
      </c>
      <c r="G1036" s="464" t="str">
        <f t="shared" si="35"/>
        <v/>
      </c>
      <c r="H1036" s="456"/>
      <c r="I1036" s="475"/>
    </row>
    <row r="1037" customHeight="1" spans="1:9">
      <c r="A1037" s="460">
        <v>2150899</v>
      </c>
      <c r="B1037" s="486" t="s">
        <v>824</v>
      </c>
      <c r="C1037" s="462">
        <v>25796.2</v>
      </c>
      <c r="D1037" s="462">
        <v>16339</v>
      </c>
      <c r="E1037" s="462">
        <v>22416.13</v>
      </c>
      <c r="F1037" s="464">
        <f t="shared" si="34"/>
        <v>0.868970235926222</v>
      </c>
      <c r="G1037" s="464">
        <f t="shared" si="35"/>
        <v>1.37194014321562</v>
      </c>
      <c r="H1037" s="456"/>
      <c r="I1037" s="475"/>
    </row>
    <row r="1038" customHeight="1" spans="1:10">
      <c r="A1038" s="453">
        <v>21599</v>
      </c>
      <c r="B1038" s="485" t="s">
        <v>825</v>
      </c>
      <c r="C1038" s="459">
        <f>SUM(C1039:C1043)</f>
        <v>0</v>
      </c>
      <c r="D1038" s="459">
        <f>SUM(D1039:D1043)</f>
        <v>231</v>
      </c>
      <c r="E1038" s="459">
        <f>SUM(E1039:E1043)</f>
        <v>0</v>
      </c>
      <c r="F1038" s="456" t="str">
        <f t="shared" si="34"/>
        <v/>
      </c>
      <c r="G1038" s="456">
        <f t="shared" si="35"/>
        <v>0</v>
      </c>
      <c r="H1038" s="456"/>
      <c r="I1038" s="474">
        <f>SUM(I1039:I1043)</f>
        <v>0</v>
      </c>
      <c r="J1038" s="473"/>
    </row>
    <row r="1039" customHeight="1" spans="1:9">
      <c r="A1039" s="460">
        <v>2159901</v>
      </c>
      <c r="B1039" s="486" t="s">
        <v>826</v>
      </c>
      <c r="C1039" s="462"/>
      <c r="D1039" s="462"/>
      <c r="E1039" s="462"/>
      <c r="F1039" s="464" t="str">
        <f t="shared" si="34"/>
        <v/>
      </c>
      <c r="G1039" s="464" t="str">
        <f t="shared" si="35"/>
        <v/>
      </c>
      <c r="H1039" s="456"/>
      <c r="I1039" s="475"/>
    </row>
    <row r="1040" customHeight="1" spans="1:9">
      <c r="A1040" s="460">
        <v>2159904</v>
      </c>
      <c r="B1040" s="486" t="s">
        <v>827</v>
      </c>
      <c r="C1040" s="462"/>
      <c r="D1040" s="462"/>
      <c r="E1040" s="462"/>
      <c r="F1040" s="464" t="str">
        <f t="shared" si="34"/>
        <v/>
      </c>
      <c r="G1040" s="464" t="str">
        <f t="shared" si="35"/>
        <v/>
      </c>
      <c r="H1040" s="456"/>
      <c r="I1040" s="475"/>
    </row>
    <row r="1041" customHeight="1" spans="1:9">
      <c r="A1041" s="460">
        <v>2159905</v>
      </c>
      <c r="B1041" s="486" t="s">
        <v>828</v>
      </c>
      <c r="C1041" s="462"/>
      <c r="D1041" s="462"/>
      <c r="E1041" s="462"/>
      <c r="F1041" s="464" t="str">
        <f t="shared" si="34"/>
        <v/>
      </c>
      <c r="G1041" s="464" t="str">
        <f t="shared" si="35"/>
        <v/>
      </c>
      <c r="H1041" s="456"/>
      <c r="I1041" s="475"/>
    </row>
    <row r="1042" customHeight="1" spans="1:9">
      <c r="A1042" s="460">
        <v>2159906</v>
      </c>
      <c r="B1042" s="486" t="s">
        <v>829</v>
      </c>
      <c r="C1042" s="462"/>
      <c r="D1042" s="462"/>
      <c r="E1042" s="462"/>
      <c r="F1042" s="464" t="str">
        <f t="shared" si="34"/>
        <v/>
      </c>
      <c r="G1042" s="464" t="str">
        <f t="shared" si="35"/>
        <v/>
      </c>
      <c r="H1042" s="456"/>
      <c r="I1042" s="475"/>
    </row>
    <row r="1043" customHeight="1" spans="1:9">
      <c r="A1043" s="460">
        <v>2159999</v>
      </c>
      <c r="B1043" s="486" t="s">
        <v>830</v>
      </c>
      <c r="C1043" s="462"/>
      <c r="D1043" s="462">
        <v>231</v>
      </c>
      <c r="E1043" s="462"/>
      <c r="F1043" s="464" t="str">
        <f t="shared" si="34"/>
        <v/>
      </c>
      <c r="G1043" s="464">
        <f t="shared" si="35"/>
        <v>0</v>
      </c>
      <c r="H1043" s="456"/>
      <c r="I1043" s="475"/>
    </row>
    <row r="1044" customHeight="1" spans="1:10">
      <c r="A1044" s="453">
        <v>216</v>
      </c>
      <c r="B1044" s="485" t="s">
        <v>831</v>
      </c>
      <c r="C1044" s="455">
        <f>C1045+C1055+C1061</f>
        <v>7795.68</v>
      </c>
      <c r="D1044" s="455">
        <f>D1045+D1055+D1061</f>
        <v>4260</v>
      </c>
      <c r="E1044" s="455">
        <f>E1045+E1055+E1061</f>
        <v>3503.68</v>
      </c>
      <c r="F1044" s="456">
        <f t="shared" si="34"/>
        <v>0.449438663464893</v>
      </c>
      <c r="G1044" s="456">
        <f t="shared" si="35"/>
        <v>0.822460093896714</v>
      </c>
      <c r="H1044" s="457"/>
      <c r="I1044" s="479">
        <f>I1045+I1055+I1061</f>
        <v>0</v>
      </c>
      <c r="J1044" s="473"/>
    </row>
    <row r="1045" customHeight="1" spans="1:10">
      <c r="A1045" s="453">
        <v>21602</v>
      </c>
      <c r="B1045" s="485" t="s">
        <v>832</v>
      </c>
      <c r="C1045" s="459">
        <f>SUM(C1046:C1054)</f>
        <v>1975.68</v>
      </c>
      <c r="D1045" s="459">
        <f>SUM(D1046:D1054)</f>
        <v>934</v>
      </c>
      <c r="E1045" s="459">
        <f>SUM(E1046:E1054)</f>
        <v>125.68</v>
      </c>
      <c r="F1045" s="456">
        <f t="shared" si="34"/>
        <v>0.063613540654357</v>
      </c>
      <c r="G1045" s="456">
        <f t="shared" si="35"/>
        <v>0.134561027837259</v>
      </c>
      <c r="H1045" s="456"/>
      <c r="I1045" s="474">
        <f>SUM(I1046:I1054)</f>
        <v>0</v>
      </c>
      <c r="J1045" s="473"/>
    </row>
    <row r="1046" customHeight="1" spans="1:9">
      <c r="A1046" s="460">
        <v>2160201</v>
      </c>
      <c r="B1046" s="486" t="s">
        <v>45</v>
      </c>
      <c r="C1046" s="462">
        <v>135.68</v>
      </c>
      <c r="D1046" s="462">
        <v>8</v>
      </c>
      <c r="E1046" s="462">
        <v>112.68</v>
      </c>
      <c r="F1046" s="464">
        <f t="shared" si="34"/>
        <v>0.830483490566038</v>
      </c>
      <c r="G1046" s="464">
        <f t="shared" si="35"/>
        <v>14.085</v>
      </c>
      <c r="H1046" s="456"/>
      <c r="I1046" s="475"/>
    </row>
    <row r="1047" customHeight="1" spans="1:9">
      <c r="A1047" s="460">
        <v>2160202</v>
      </c>
      <c r="B1047" s="486" t="s">
        <v>46</v>
      </c>
      <c r="C1047" s="462"/>
      <c r="D1047" s="462"/>
      <c r="E1047" s="462"/>
      <c r="F1047" s="464" t="str">
        <f t="shared" si="34"/>
        <v/>
      </c>
      <c r="G1047" s="464" t="str">
        <f t="shared" si="35"/>
        <v/>
      </c>
      <c r="H1047" s="456"/>
      <c r="I1047" s="475"/>
    </row>
    <row r="1048" customHeight="1" spans="1:9">
      <c r="A1048" s="460">
        <v>2160203</v>
      </c>
      <c r="B1048" s="486" t="s">
        <v>47</v>
      </c>
      <c r="C1048" s="462">
        <v>830</v>
      </c>
      <c r="D1048" s="462">
        <v>86</v>
      </c>
      <c r="E1048" s="462"/>
      <c r="F1048" s="464">
        <f t="shared" si="34"/>
        <v>0</v>
      </c>
      <c r="G1048" s="464">
        <f t="shared" si="35"/>
        <v>0</v>
      </c>
      <c r="H1048" s="456"/>
      <c r="I1048" s="475"/>
    </row>
    <row r="1049" customHeight="1" spans="1:9">
      <c r="A1049" s="460">
        <v>2160216</v>
      </c>
      <c r="B1049" s="486" t="s">
        <v>833</v>
      </c>
      <c r="C1049" s="462"/>
      <c r="D1049" s="462"/>
      <c r="E1049" s="462"/>
      <c r="F1049" s="464" t="str">
        <f t="shared" si="34"/>
        <v/>
      </c>
      <c r="G1049" s="464" t="str">
        <f t="shared" si="35"/>
        <v/>
      </c>
      <c r="H1049" s="456"/>
      <c r="I1049" s="475"/>
    </row>
    <row r="1050" customHeight="1" spans="1:9">
      <c r="A1050" s="460">
        <v>2160217</v>
      </c>
      <c r="B1050" s="486" t="s">
        <v>834</v>
      </c>
      <c r="C1050" s="462"/>
      <c r="D1050" s="462"/>
      <c r="E1050" s="462"/>
      <c r="F1050" s="464" t="str">
        <f t="shared" si="34"/>
        <v/>
      </c>
      <c r="G1050" s="464" t="str">
        <f t="shared" si="35"/>
        <v/>
      </c>
      <c r="H1050" s="456"/>
      <c r="I1050" s="475"/>
    </row>
    <row r="1051" customHeight="1" spans="1:9">
      <c r="A1051" s="460">
        <v>2160218</v>
      </c>
      <c r="B1051" s="486" t="s">
        <v>835</v>
      </c>
      <c r="C1051" s="462"/>
      <c r="D1051" s="462">
        <v>54</v>
      </c>
      <c r="E1051" s="462"/>
      <c r="F1051" s="464" t="str">
        <f t="shared" si="34"/>
        <v/>
      </c>
      <c r="G1051" s="464">
        <f t="shared" si="35"/>
        <v>0</v>
      </c>
      <c r="H1051" s="456"/>
      <c r="I1051" s="475"/>
    </row>
    <row r="1052" customHeight="1" spans="1:9">
      <c r="A1052" s="460">
        <v>2160219</v>
      </c>
      <c r="B1052" s="486" t="s">
        <v>836</v>
      </c>
      <c r="C1052" s="462"/>
      <c r="D1052" s="462"/>
      <c r="E1052" s="462"/>
      <c r="F1052" s="464" t="str">
        <f t="shared" si="34"/>
        <v/>
      </c>
      <c r="G1052" s="464" t="str">
        <f t="shared" si="35"/>
        <v/>
      </c>
      <c r="H1052" s="456"/>
      <c r="I1052" s="475"/>
    </row>
    <row r="1053" customHeight="1" spans="1:9">
      <c r="A1053" s="460">
        <v>2160250</v>
      </c>
      <c r="B1053" s="486" t="s">
        <v>54</v>
      </c>
      <c r="C1053" s="462"/>
      <c r="D1053" s="462"/>
      <c r="E1053" s="462"/>
      <c r="F1053" s="464" t="str">
        <f t="shared" si="34"/>
        <v/>
      </c>
      <c r="G1053" s="464" t="str">
        <f t="shared" si="35"/>
        <v/>
      </c>
      <c r="H1053" s="456"/>
      <c r="I1053" s="475"/>
    </row>
    <row r="1054" customHeight="1" spans="1:9">
      <c r="A1054" s="460">
        <v>2160299</v>
      </c>
      <c r="B1054" s="486" t="s">
        <v>837</v>
      </c>
      <c r="C1054" s="462">
        <v>1010</v>
      </c>
      <c r="D1054" s="462">
        <v>786</v>
      </c>
      <c r="E1054" s="462">
        <v>13</v>
      </c>
      <c r="F1054" s="464">
        <f t="shared" si="34"/>
        <v>0.0128712871287129</v>
      </c>
      <c r="G1054" s="464">
        <f t="shared" si="35"/>
        <v>0.0165394402035623</v>
      </c>
      <c r="H1054" s="456"/>
      <c r="I1054" s="475"/>
    </row>
    <row r="1055" customHeight="1" spans="1:10">
      <c r="A1055" s="453">
        <v>21606</v>
      </c>
      <c r="B1055" s="485" t="s">
        <v>838</v>
      </c>
      <c r="C1055" s="459">
        <f>SUM(C1056:C1060)</f>
        <v>0</v>
      </c>
      <c r="D1055" s="459">
        <f>SUM(D1056:D1060)</f>
        <v>70</v>
      </c>
      <c r="E1055" s="459">
        <f>SUM(E1056:E1060)</f>
        <v>0</v>
      </c>
      <c r="F1055" s="456" t="str">
        <f t="shared" si="34"/>
        <v/>
      </c>
      <c r="G1055" s="456">
        <f t="shared" si="35"/>
        <v>0</v>
      </c>
      <c r="H1055" s="456"/>
      <c r="I1055" s="474">
        <f>SUM(I1056:I1060)</f>
        <v>0</v>
      </c>
      <c r="J1055" s="473"/>
    </row>
    <row r="1056" customHeight="1" spans="1:9">
      <c r="A1056" s="460">
        <v>2160601</v>
      </c>
      <c r="B1056" s="486" t="s">
        <v>45</v>
      </c>
      <c r="C1056" s="462"/>
      <c r="D1056" s="462"/>
      <c r="E1056" s="462"/>
      <c r="F1056" s="464" t="str">
        <f t="shared" si="34"/>
        <v/>
      </c>
      <c r="G1056" s="464" t="str">
        <f t="shared" si="35"/>
        <v/>
      </c>
      <c r="H1056" s="456"/>
      <c r="I1056" s="475"/>
    </row>
    <row r="1057" customHeight="1" spans="1:9">
      <c r="A1057" s="460">
        <v>2160602</v>
      </c>
      <c r="B1057" s="486" t="s">
        <v>46</v>
      </c>
      <c r="C1057" s="462"/>
      <c r="D1057" s="462"/>
      <c r="E1057" s="462"/>
      <c r="F1057" s="464" t="str">
        <f t="shared" si="34"/>
        <v/>
      </c>
      <c r="G1057" s="464" t="str">
        <f t="shared" si="35"/>
        <v/>
      </c>
      <c r="H1057" s="456"/>
      <c r="I1057" s="475"/>
    </row>
    <row r="1058" customHeight="1" spans="1:9">
      <c r="A1058" s="460">
        <v>2160603</v>
      </c>
      <c r="B1058" s="486" t="s">
        <v>47</v>
      </c>
      <c r="C1058" s="462"/>
      <c r="D1058" s="462"/>
      <c r="E1058" s="462"/>
      <c r="F1058" s="464" t="str">
        <f t="shared" ref="F1058:F1121" si="36">IFERROR((E1058/C1058)*100%,"")</f>
        <v/>
      </c>
      <c r="G1058" s="464" t="str">
        <f t="shared" ref="G1058:G1121" si="37">IFERROR((E1058/D1058)*100%,"")</f>
        <v/>
      </c>
      <c r="H1058" s="456"/>
      <c r="I1058" s="475"/>
    </row>
    <row r="1059" customHeight="1" spans="1:9">
      <c r="A1059" s="460">
        <v>2160607</v>
      </c>
      <c r="B1059" s="486" t="s">
        <v>839</v>
      </c>
      <c r="C1059" s="462"/>
      <c r="D1059" s="462"/>
      <c r="E1059" s="462"/>
      <c r="F1059" s="464" t="str">
        <f t="shared" si="36"/>
        <v/>
      </c>
      <c r="G1059" s="464" t="str">
        <f t="shared" si="37"/>
        <v/>
      </c>
      <c r="H1059" s="456"/>
      <c r="I1059" s="475"/>
    </row>
    <row r="1060" customHeight="1" spans="1:9">
      <c r="A1060" s="460">
        <v>2160699</v>
      </c>
      <c r="B1060" s="486" t="s">
        <v>840</v>
      </c>
      <c r="C1060" s="462"/>
      <c r="D1060" s="462">
        <v>70</v>
      </c>
      <c r="E1060" s="462"/>
      <c r="F1060" s="464" t="str">
        <f t="shared" si="36"/>
        <v/>
      </c>
      <c r="G1060" s="464">
        <f t="shared" si="37"/>
        <v>0</v>
      </c>
      <c r="H1060" s="456"/>
      <c r="I1060" s="475"/>
    </row>
    <row r="1061" customHeight="1" spans="1:10">
      <c r="A1061" s="453">
        <v>21699</v>
      </c>
      <c r="B1061" s="485" t="s">
        <v>841</v>
      </c>
      <c r="C1061" s="459">
        <f>SUM(C1062:C1063)</f>
        <v>5820</v>
      </c>
      <c r="D1061" s="459">
        <f>SUM(D1062:D1063)</f>
        <v>3256</v>
      </c>
      <c r="E1061" s="459">
        <f>SUM(E1062:E1063)</f>
        <v>3378</v>
      </c>
      <c r="F1061" s="456">
        <f t="shared" si="36"/>
        <v>0.580412371134021</v>
      </c>
      <c r="G1061" s="456">
        <f t="shared" si="37"/>
        <v>1.03746928746929</v>
      </c>
      <c r="H1061" s="456"/>
      <c r="I1061" s="474">
        <f>SUM(I1062:I1063)</f>
        <v>0</v>
      </c>
      <c r="J1061" s="473"/>
    </row>
    <row r="1062" customHeight="1" spans="1:9">
      <c r="A1062" s="460">
        <v>2169901</v>
      </c>
      <c r="B1062" s="486" t="s">
        <v>842</v>
      </c>
      <c r="C1062" s="462"/>
      <c r="D1062" s="462">
        <v>13</v>
      </c>
      <c r="E1062" s="462"/>
      <c r="F1062" s="464" t="str">
        <f t="shared" si="36"/>
        <v/>
      </c>
      <c r="G1062" s="464">
        <f t="shared" si="37"/>
        <v>0</v>
      </c>
      <c r="H1062" s="456"/>
      <c r="I1062" s="475"/>
    </row>
    <row r="1063" customHeight="1" spans="1:9">
      <c r="A1063" s="460">
        <v>2169999</v>
      </c>
      <c r="B1063" s="486" t="s">
        <v>843</v>
      </c>
      <c r="C1063" s="462">
        <v>5820</v>
      </c>
      <c r="D1063" s="462">
        <v>3243</v>
      </c>
      <c r="E1063" s="462">
        <v>3378</v>
      </c>
      <c r="F1063" s="464">
        <f t="shared" si="36"/>
        <v>0.580412371134021</v>
      </c>
      <c r="G1063" s="464">
        <f t="shared" si="37"/>
        <v>1.04162812210916</v>
      </c>
      <c r="H1063" s="456"/>
      <c r="I1063" s="475"/>
    </row>
    <row r="1064" ht="14.45" customHeight="1" spans="1:10">
      <c r="A1064" s="453">
        <v>217</v>
      </c>
      <c r="B1064" s="485" t="s">
        <v>844</v>
      </c>
      <c r="C1064" s="455">
        <f>C1065+C1072+C1082+C1088+C1091</f>
        <v>0</v>
      </c>
      <c r="D1064" s="455">
        <f>D1065+D1072+D1082+D1088+D1091</f>
        <v>0</v>
      </c>
      <c r="E1064" s="455">
        <f>E1065+E1072+E1082+E1088+E1091</f>
        <v>0</v>
      </c>
      <c r="F1064" s="456" t="str">
        <f t="shared" si="36"/>
        <v/>
      </c>
      <c r="G1064" s="456" t="str">
        <f t="shared" si="37"/>
        <v/>
      </c>
      <c r="H1064" s="457"/>
      <c r="I1064" s="479">
        <f>I1065+I1072+I1082+I1088+I1091</f>
        <v>0</v>
      </c>
      <c r="J1064" s="473"/>
    </row>
    <row r="1065" customHeight="1" spans="1:10">
      <c r="A1065" s="453">
        <v>21701</v>
      </c>
      <c r="B1065" s="485" t="s">
        <v>845</v>
      </c>
      <c r="C1065" s="459">
        <f>SUM(C1066:C1071)</f>
        <v>0</v>
      </c>
      <c r="D1065" s="459">
        <f>SUM(D1066:D1071)</f>
        <v>0</v>
      </c>
      <c r="E1065" s="459">
        <f>SUM(E1066:E1071)</f>
        <v>0</v>
      </c>
      <c r="F1065" s="456" t="str">
        <f t="shared" si="36"/>
        <v/>
      </c>
      <c r="G1065" s="456" t="str">
        <f t="shared" si="37"/>
        <v/>
      </c>
      <c r="H1065" s="456"/>
      <c r="I1065" s="474">
        <f>SUM(I1066:I1071)</f>
        <v>0</v>
      </c>
      <c r="J1065" s="473"/>
    </row>
    <row r="1066" customHeight="1" spans="1:9">
      <c r="A1066" s="460">
        <v>2170101</v>
      </c>
      <c r="B1066" s="486" t="s">
        <v>45</v>
      </c>
      <c r="C1066" s="462"/>
      <c r="D1066" s="462"/>
      <c r="E1066" s="462"/>
      <c r="F1066" s="464" t="str">
        <f t="shared" si="36"/>
        <v/>
      </c>
      <c r="G1066" s="464" t="str">
        <f t="shared" si="37"/>
        <v/>
      </c>
      <c r="H1066" s="456"/>
      <c r="I1066" s="475"/>
    </row>
    <row r="1067" customHeight="1" spans="1:9">
      <c r="A1067" s="460">
        <v>2170102</v>
      </c>
      <c r="B1067" s="486" t="s">
        <v>46</v>
      </c>
      <c r="C1067" s="462"/>
      <c r="D1067" s="462"/>
      <c r="E1067" s="462"/>
      <c r="F1067" s="464" t="str">
        <f t="shared" si="36"/>
        <v/>
      </c>
      <c r="G1067" s="464" t="str">
        <f t="shared" si="37"/>
        <v/>
      </c>
      <c r="H1067" s="456"/>
      <c r="I1067" s="475"/>
    </row>
    <row r="1068" customHeight="1" spans="1:9">
      <c r="A1068" s="460">
        <v>2170103</v>
      </c>
      <c r="B1068" s="486" t="s">
        <v>47</v>
      </c>
      <c r="C1068" s="462"/>
      <c r="D1068" s="462"/>
      <c r="E1068" s="462"/>
      <c r="F1068" s="464" t="str">
        <f t="shared" si="36"/>
        <v/>
      </c>
      <c r="G1068" s="464" t="str">
        <f t="shared" si="37"/>
        <v/>
      </c>
      <c r="H1068" s="456"/>
      <c r="I1068" s="475"/>
    </row>
    <row r="1069" customHeight="1" spans="1:9">
      <c r="A1069" s="460">
        <v>2170104</v>
      </c>
      <c r="B1069" s="486" t="s">
        <v>846</v>
      </c>
      <c r="C1069" s="462"/>
      <c r="D1069" s="462"/>
      <c r="E1069" s="462"/>
      <c r="F1069" s="464" t="str">
        <f t="shared" si="36"/>
        <v/>
      </c>
      <c r="G1069" s="464" t="str">
        <f t="shared" si="37"/>
        <v/>
      </c>
      <c r="H1069" s="456"/>
      <c r="I1069" s="475"/>
    </row>
    <row r="1070" customHeight="1" spans="1:9">
      <c r="A1070" s="460">
        <v>2170150</v>
      </c>
      <c r="B1070" s="486" t="s">
        <v>54</v>
      </c>
      <c r="C1070" s="462"/>
      <c r="D1070" s="462"/>
      <c r="E1070" s="462"/>
      <c r="F1070" s="464" t="str">
        <f t="shared" si="36"/>
        <v/>
      </c>
      <c r="G1070" s="464" t="str">
        <f t="shared" si="37"/>
        <v/>
      </c>
      <c r="H1070" s="456"/>
      <c r="I1070" s="475"/>
    </row>
    <row r="1071" customHeight="1" spans="1:9">
      <c r="A1071" s="460">
        <v>2170199</v>
      </c>
      <c r="B1071" s="486" t="s">
        <v>847</v>
      </c>
      <c r="C1071" s="462"/>
      <c r="D1071" s="462"/>
      <c r="E1071" s="462"/>
      <c r="F1071" s="464" t="str">
        <f t="shared" si="36"/>
        <v/>
      </c>
      <c r="G1071" s="464" t="str">
        <f t="shared" si="37"/>
        <v/>
      </c>
      <c r="H1071" s="456"/>
      <c r="I1071" s="475"/>
    </row>
    <row r="1072" customHeight="1" spans="1:10">
      <c r="A1072" s="453">
        <v>21702</v>
      </c>
      <c r="B1072" s="485" t="s">
        <v>848</v>
      </c>
      <c r="C1072" s="459">
        <f>SUM(C1073:C1081)</f>
        <v>0</v>
      </c>
      <c r="D1072" s="459">
        <f>SUM(D1073:D1081)</f>
        <v>0</v>
      </c>
      <c r="E1072" s="459">
        <f>SUM(E1073:E1081)</f>
        <v>0</v>
      </c>
      <c r="F1072" s="456" t="str">
        <f t="shared" si="36"/>
        <v/>
      </c>
      <c r="G1072" s="456" t="str">
        <f t="shared" si="37"/>
        <v/>
      </c>
      <c r="H1072" s="456"/>
      <c r="I1072" s="474">
        <f>SUM(I1073:I1081)</f>
        <v>0</v>
      </c>
      <c r="J1072" s="473"/>
    </row>
    <row r="1073" customHeight="1" spans="1:9">
      <c r="A1073" s="460">
        <v>2170201</v>
      </c>
      <c r="B1073" s="486" t="s">
        <v>849</v>
      </c>
      <c r="C1073" s="462"/>
      <c r="D1073" s="462"/>
      <c r="E1073" s="462"/>
      <c r="F1073" s="464" t="str">
        <f t="shared" si="36"/>
        <v/>
      </c>
      <c r="G1073" s="464" t="str">
        <f t="shared" si="37"/>
        <v/>
      </c>
      <c r="H1073" s="456"/>
      <c r="I1073" s="475"/>
    </row>
    <row r="1074" customHeight="1" spans="1:9">
      <c r="A1074" s="460">
        <v>2170202</v>
      </c>
      <c r="B1074" s="486" t="s">
        <v>850</v>
      </c>
      <c r="C1074" s="462"/>
      <c r="D1074" s="462"/>
      <c r="E1074" s="462"/>
      <c r="F1074" s="464" t="str">
        <f t="shared" si="36"/>
        <v/>
      </c>
      <c r="G1074" s="464" t="str">
        <f t="shared" si="37"/>
        <v/>
      </c>
      <c r="H1074" s="456"/>
      <c r="I1074" s="475"/>
    </row>
    <row r="1075" customHeight="1" spans="1:9">
      <c r="A1075" s="460">
        <v>2170203</v>
      </c>
      <c r="B1075" s="486" t="s">
        <v>851</v>
      </c>
      <c r="C1075" s="462"/>
      <c r="D1075" s="462"/>
      <c r="E1075" s="462"/>
      <c r="F1075" s="464" t="str">
        <f t="shared" si="36"/>
        <v/>
      </c>
      <c r="G1075" s="464" t="str">
        <f t="shared" si="37"/>
        <v/>
      </c>
      <c r="H1075" s="456"/>
      <c r="I1075" s="475"/>
    </row>
    <row r="1076" customHeight="1" spans="1:9">
      <c r="A1076" s="460">
        <v>2170204</v>
      </c>
      <c r="B1076" s="486" t="s">
        <v>852</v>
      </c>
      <c r="C1076" s="462"/>
      <c r="D1076" s="462"/>
      <c r="E1076" s="462"/>
      <c r="F1076" s="464" t="str">
        <f t="shared" si="36"/>
        <v/>
      </c>
      <c r="G1076" s="464" t="str">
        <f t="shared" si="37"/>
        <v/>
      </c>
      <c r="H1076" s="456"/>
      <c r="I1076" s="475"/>
    </row>
    <row r="1077" customHeight="1" spans="1:9">
      <c r="A1077" s="460">
        <v>2170205</v>
      </c>
      <c r="B1077" s="486" t="s">
        <v>853</v>
      </c>
      <c r="C1077" s="462"/>
      <c r="D1077" s="462"/>
      <c r="E1077" s="462"/>
      <c r="F1077" s="464" t="str">
        <f t="shared" si="36"/>
        <v/>
      </c>
      <c r="G1077" s="464" t="str">
        <f t="shared" si="37"/>
        <v/>
      </c>
      <c r="H1077" s="456"/>
      <c r="I1077" s="475"/>
    </row>
    <row r="1078" customHeight="1" spans="1:9">
      <c r="A1078" s="460">
        <v>2170206</v>
      </c>
      <c r="B1078" s="486" t="s">
        <v>854</v>
      </c>
      <c r="C1078" s="462"/>
      <c r="D1078" s="462"/>
      <c r="E1078" s="462"/>
      <c r="F1078" s="464" t="str">
        <f t="shared" si="36"/>
        <v/>
      </c>
      <c r="G1078" s="464" t="str">
        <f t="shared" si="37"/>
        <v/>
      </c>
      <c r="H1078" s="456"/>
      <c r="I1078" s="475"/>
    </row>
    <row r="1079" customHeight="1" spans="1:9">
      <c r="A1079" s="460">
        <v>2170207</v>
      </c>
      <c r="B1079" s="486" t="s">
        <v>855</v>
      </c>
      <c r="C1079" s="462"/>
      <c r="D1079" s="462"/>
      <c r="E1079" s="462"/>
      <c r="F1079" s="464" t="str">
        <f t="shared" si="36"/>
        <v/>
      </c>
      <c r="G1079" s="464" t="str">
        <f t="shared" si="37"/>
        <v/>
      </c>
      <c r="H1079" s="456"/>
      <c r="I1079" s="475"/>
    </row>
    <row r="1080" customHeight="1" spans="1:9">
      <c r="A1080" s="460">
        <v>2170208</v>
      </c>
      <c r="B1080" s="486" t="s">
        <v>856</v>
      </c>
      <c r="C1080" s="462"/>
      <c r="D1080" s="462"/>
      <c r="E1080" s="462"/>
      <c r="F1080" s="464" t="str">
        <f t="shared" si="36"/>
        <v/>
      </c>
      <c r="G1080" s="464" t="str">
        <f t="shared" si="37"/>
        <v/>
      </c>
      <c r="H1080" s="456"/>
      <c r="I1080" s="475"/>
    </row>
    <row r="1081" customHeight="1" spans="1:9">
      <c r="A1081" s="460">
        <v>2170299</v>
      </c>
      <c r="B1081" s="486" t="s">
        <v>857</v>
      </c>
      <c r="C1081" s="462"/>
      <c r="D1081" s="462"/>
      <c r="E1081" s="480"/>
      <c r="F1081" s="464" t="str">
        <f t="shared" si="36"/>
        <v/>
      </c>
      <c r="G1081" s="464" t="str">
        <f t="shared" si="37"/>
        <v/>
      </c>
      <c r="H1081" s="456"/>
      <c r="I1081" s="481"/>
    </row>
    <row r="1082" customHeight="1" spans="1:10">
      <c r="A1082" s="453">
        <v>21703</v>
      </c>
      <c r="B1082" s="485" t="s">
        <v>858</v>
      </c>
      <c r="C1082" s="459">
        <f>SUM(C1083:C1087)</f>
        <v>0</v>
      </c>
      <c r="D1082" s="459">
        <f>SUM(D1083:D1087)</f>
        <v>0</v>
      </c>
      <c r="E1082" s="459">
        <f>SUM(E1083:E1087)</f>
        <v>0</v>
      </c>
      <c r="F1082" s="456" t="str">
        <f t="shared" si="36"/>
        <v/>
      </c>
      <c r="G1082" s="456" t="str">
        <f t="shared" si="37"/>
        <v/>
      </c>
      <c r="H1082" s="456"/>
      <c r="I1082" s="474">
        <f>SUM(I1083:I1087)</f>
        <v>0</v>
      </c>
      <c r="J1082" s="473"/>
    </row>
    <row r="1083" customHeight="1" spans="1:9">
      <c r="A1083" s="460">
        <v>2170301</v>
      </c>
      <c r="B1083" s="486" t="s">
        <v>859</v>
      </c>
      <c r="C1083" s="462"/>
      <c r="D1083" s="462"/>
      <c r="E1083" s="462"/>
      <c r="F1083" s="464" t="str">
        <f t="shared" si="36"/>
        <v/>
      </c>
      <c r="G1083" s="464" t="str">
        <f t="shared" si="37"/>
        <v/>
      </c>
      <c r="H1083" s="456"/>
      <c r="I1083" s="475"/>
    </row>
    <row r="1084" customHeight="1" spans="1:9">
      <c r="A1084" s="460">
        <v>2170302</v>
      </c>
      <c r="B1084" s="493" t="s">
        <v>860</v>
      </c>
      <c r="C1084" s="462"/>
      <c r="D1084" s="462"/>
      <c r="E1084" s="462"/>
      <c r="F1084" s="464" t="str">
        <f t="shared" si="36"/>
        <v/>
      </c>
      <c r="G1084" s="464" t="str">
        <f t="shared" si="37"/>
        <v/>
      </c>
      <c r="H1084" s="456"/>
      <c r="I1084" s="475"/>
    </row>
    <row r="1085" customHeight="1" spans="1:9">
      <c r="A1085" s="460">
        <v>2170303</v>
      </c>
      <c r="B1085" s="486" t="s">
        <v>861</v>
      </c>
      <c r="C1085" s="462"/>
      <c r="D1085" s="462"/>
      <c r="E1085" s="462"/>
      <c r="F1085" s="464" t="str">
        <f t="shared" si="36"/>
        <v/>
      </c>
      <c r="G1085" s="464" t="str">
        <f t="shared" si="37"/>
        <v/>
      </c>
      <c r="H1085" s="456"/>
      <c r="I1085" s="475"/>
    </row>
    <row r="1086" customHeight="1" spans="1:9">
      <c r="A1086" s="460">
        <v>2170304</v>
      </c>
      <c r="B1086" s="486" t="s">
        <v>862</v>
      </c>
      <c r="C1086" s="462"/>
      <c r="D1086" s="462"/>
      <c r="E1086" s="462"/>
      <c r="F1086" s="464" t="str">
        <f t="shared" si="36"/>
        <v/>
      </c>
      <c r="G1086" s="464" t="str">
        <f t="shared" si="37"/>
        <v/>
      </c>
      <c r="H1086" s="456"/>
      <c r="I1086" s="475"/>
    </row>
    <row r="1087" customHeight="1" spans="1:9">
      <c r="A1087" s="460">
        <v>2170399</v>
      </c>
      <c r="B1087" s="486" t="s">
        <v>863</v>
      </c>
      <c r="C1087" s="462"/>
      <c r="D1087" s="462"/>
      <c r="E1087" s="462"/>
      <c r="F1087" s="464" t="str">
        <f t="shared" si="36"/>
        <v/>
      </c>
      <c r="G1087" s="464" t="str">
        <f t="shared" si="37"/>
        <v/>
      </c>
      <c r="H1087" s="456"/>
      <c r="I1087" s="475"/>
    </row>
    <row r="1088" customHeight="1" spans="1:10">
      <c r="A1088" s="453">
        <v>21704</v>
      </c>
      <c r="B1088" s="485" t="s">
        <v>864</v>
      </c>
      <c r="C1088" s="459">
        <f>SUM(C1089:C1090)</f>
        <v>0</v>
      </c>
      <c r="D1088" s="459">
        <f>SUM(D1089:D1090)</f>
        <v>0</v>
      </c>
      <c r="E1088" s="459">
        <f>SUM(E1089:E1090)</f>
        <v>0</v>
      </c>
      <c r="F1088" s="456" t="str">
        <f t="shared" si="36"/>
        <v/>
      </c>
      <c r="G1088" s="456" t="str">
        <f t="shared" si="37"/>
        <v/>
      </c>
      <c r="H1088" s="456"/>
      <c r="I1088" s="474">
        <f>SUM(I1089:I1090)</f>
        <v>0</v>
      </c>
      <c r="J1088" s="473"/>
    </row>
    <row r="1089" customHeight="1" spans="1:9">
      <c r="A1089" s="460">
        <v>2170401</v>
      </c>
      <c r="B1089" s="486" t="s">
        <v>865</v>
      </c>
      <c r="C1089" s="462"/>
      <c r="D1089" s="462"/>
      <c r="E1089" s="462"/>
      <c r="F1089" s="464" t="str">
        <f t="shared" si="36"/>
        <v/>
      </c>
      <c r="G1089" s="464" t="str">
        <f t="shared" si="37"/>
        <v/>
      </c>
      <c r="H1089" s="456"/>
      <c r="I1089" s="475"/>
    </row>
    <row r="1090" customHeight="1" spans="1:9">
      <c r="A1090" s="460">
        <v>2170499</v>
      </c>
      <c r="B1090" s="486" t="s">
        <v>866</v>
      </c>
      <c r="C1090" s="462"/>
      <c r="D1090" s="462"/>
      <c r="E1090" s="462"/>
      <c r="F1090" s="464" t="str">
        <f t="shared" si="36"/>
        <v/>
      </c>
      <c r="G1090" s="464" t="str">
        <f t="shared" si="37"/>
        <v/>
      </c>
      <c r="H1090" s="456"/>
      <c r="I1090" s="475"/>
    </row>
    <row r="1091" ht="13.95" customHeight="1" spans="1:10">
      <c r="A1091" s="453">
        <v>21799</v>
      </c>
      <c r="B1091" s="485" t="s">
        <v>867</v>
      </c>
      <c r="C1091" s="459">
        <f>SUM(C1092:C1093)</f>
        <v>0</v>
      </c>
      <c r="D1091" s="459">
        <f>SUM(D1092:D1093)</f>
        <v>0</v>
      </c>
      <c r="E1091" s="459">
        <f>SUM(E1092:E1093)</f>
        <v>0</v>
      </c>
      <c r="F1091" s="456" t="str">
        <f t="shared" si="36"/>
        <v/>
      </c>
      <c r="G1091" s="456" t="str">
        <f t="shared" si="37"/>
        <v/>
      </c>
      <c r="H1091" s="456"/>
      <c r="I1091" s="474">
        <f>SUM(I1092:I1093)</f>
        <v>0</v>
      </c>
      <c r="J1091" s="473"/>
    </row>
    <row r="1092" customHeight="1" spans="1:9">
      <c r="A1092" s="460">
        <v>2179902</v>
      </c>
      <c r="B1092" s="486" t="s">
        <v>868</v>
      </c>
      <c r="C1092" s="462"/>
      <c r="D1092" s="462"/>
      <c r="E1092" s="462"/>
      <c r="F1092" s="464" t="str">
        <f t="shared" si="36"/>
        <v/>
      </c>
      <c r="G1092" s="464" t="str">
        <f t="shared" si="37"/>
        <v/>
      </c>
      <c r="H1092" s="456"/>
      <c r="I1092" s="475"/>
    </row>
    <row r="1093" customHeight="1" spans="1:9">
      <c r="A1093" s="460">
        <v>2179999</v>
      </c>
      <c r="B1093" s="486" t="s">
        <v>869</v>
      </c>
      <c r="C1093" s="462"/>
      <c r="D1093" s="462"/>
      <c r="E1093" s="462"/>
      <c r="F1093" s="464" t="str">
        <f t="shared" si="36"/>
        <v/>
      </c>
      <c r="G1093" s="464" t="str">
        <f t="shared" si="37"/>
        <v/>
      </c>
      <c r="H1093" s="456"/>
      <c r="I1093" s="475"/>
    </row>
    <row r="1094" customHeight="1" spans="1:10">
      <c r="A1094" s="453">
        <v>219</v>
      </c>
      <c r="B1094" s="485" t="s">
        <v>870</v>
      </c>
      <c r="C1094" s="455">
        <f>SUM(C1095:C1103)</f>
        <v>0</v>
      </c>
      <c r="D1094" s="455">
        <f>SUM(D1095:D1103)</f>
        <v>0</v>
      </c>
      <c r="E1094" s="455">
        <f>SUM(E1095:E1103)</f>
        <v>0</v>
      </c>
      <c r="F1094" s="456" t="str">
        <f t="shared" si="36"/>
        <v/>
      </c>
      <c r="G1094" s="456" t="str">
        <f t="shared" si="37"/>
        <v/>
      </c>
      <c r="H1094" s="457"/>
      <c r="I1094" s="479">
        <f>SUM(I1095:I1103)</f>
        <v>0</v>
      </c>
      <c r="J1094" s="473"/>
    </row>
    <row r="1095" customHeight="1" spans="1:9">
      <c r="A1095" s="460">
        <v>21901</v>
      </c>
      <c r="B1095" s="486" t="s">
        <v>871</v>
      </c>
      <c r="C1095" s="487"/>
      <c r="D1095" s="487"/>
      <c r="E1095" s="489"/>
      <c r="F1095" s="464" t="str">
        <f t="shared" si="36"/>
        <v/>
      </c>
      <c r="G1095" s="464" t="str">
        <f t="shared" si="37"/>
        <v/>
      </c>
      <c r="H1095" s="456"/>
      <c r="I1095" s="490"/>
    </row>
    <row r="1096" customHeight="1" spans="1:9">
      <c r="A1096" s="460">
        <v>21902</v>
      </c>
      <c r="B1096" s="486" t="s">
        <v>872</v>
      </c>
      <c r="C1096" s="487"/>
      <c r="D1096" s="487"/>
      <c r="E1096" s="489"/>
      <c r="F1096" s="464" t="str">
        <f t="shared" si="36"/>
        <v/>
      </c>
      <c r="G1096" s="464" t="str">
        <f t="shared" si="37"/>
        <v/>
      </c>
      <c r="H1096" s="456"/>
      <c r="I1096" s="490"/>
    </row>
    <row r="1097" customHeight="1" spans="1:9">
      <c r="A1097" s="460">
        <v>21903</v>
      </c>
      <c r="B1097" s="486" t="s">
        <v>873</v>
      </c>
      <c r="C1097" s="487"/>
      <c r="D1097" s="487"/>
      <c r="E1097" s="489"/>
      <c r="F1097" s="464" t="str">
        <f t="shared" si="36"/>
        <v/>
      </c>
      <c r="G1097" s="464" t="str">
        <f t="shared" si="37"/>
        <v/>
      </c>
      <c r="H1097" s="456"/>
      <c r="I1097" s="490"/>
    </row>
    <row r="1098" customHeight="1" spans="1:9">
      <c r="A1098" s="460">
        <v>21904</v>
      </c>
      <c r="B1098" s="486" t="s">
        <v>874</v>
      </c>
      <c r="C1098" s="487"/>
      <c r="D1098" s="487"/>
      <c r="E1098" s="489"/>
      <c r="F1098" s="464" t="str">
        <f t="shared" si="36"/>
        <v/>
      </c>
      <c r="G1098" s="464" t="str">
        <f t="shared" si="37"/>
        <v/>
      </c>
      <c r="H1098" s="456"/>
      <c r="I1098" s="490"/>
    </row>
    <row r="1099" customHeight="1" spans="1:9">
      <c r="A1099" s="460">
        <v>21905</v>
      </c>
      <c r="B1099" s="486" t="s">
        <v>875</v>
      </c>
      <c r="C1099" s="487"/>
      <c r="D1099" s="487"/>
      <c r="E1099" s="489"/>
      <c r="F1099" s="464" t="str">
        <f t="shared" si="36"/>
        <v/>
      </c>
      <c r="G1099" s="464" t="str">
        <f t="shared" si="37"/>
        <v/>
      </c>
      <c r="H1099" s="456"/>
      <c r="I1099" s="490"/>
    </row>
    <row r="1100" customHeight="1" spans="1:9">
      <c r="A1100" s="460">
        <v>21906</v>
      </c>
      <c r="B1100" s="486" t="s">
        <v>651</v>
      </c>
      <c r="C1100" s="487"/>
      <c r="D1100" s="487"/>
      <c r="E1100" s="489"/>
      <c r="F1100" s="464" t="str">
        <f t="shared" si="36"/>
        <v/>
      </c>
      <c r="G1100" s="464" t="str">
        <f t="shared" si="37"/>
        <v/>
      </c>
      <c r="H1100" s="456"/>
      <c r="I1100" s="490"/>
    </row>
    <row r="1101" customHeight="1" spans="1:9">
      <c r="A1101" s="460">
        <v>21907</v>
      </c>
      <c r="B1101" s="486" t="s">
        <v>876</v>
      </c>
      <c r="C1101" s="487"/>
      <c r="D1101" s="487"/>
      <c r="E1101" s="489"/>
      <c r="F1101" s="464" t="str">
        <f t="shared" si="36"/>
        <v/>
      </c>
      <c r="G1101" s="464" t="str">
        <f t="shared" si="37"/>
        <v/>
      </c>
      <c r="H1101" s="456"/>
      <c r="I1101" s="490"/>
    </row>
    <row r="1102" customHeight="1" spans="1:9">
      <c r="A1102" s="460">
        <v>21908</v>
      </c>
      <c r="B1102" s="486" t="s">
        <v>877</v>
      </c>
      <c r="C1102" s="487"/>
      <c r="D1102" s="487"/>
      <c r="E1102" s="489"/>
      <c r="F1102" s="464" t="str">
        <f t="shared" si="36"/>
        <v/>
      </c>
      <c r="G1102" s="464" t="str">
        <f t="shared" si="37"/>
        <v/>
      </c>
      <c r="H1102" s="456"/>
      <c r="I1102" s="490"/>
    </row>
    <row r="1103" customHeight="1" spans="1:9">
      <c r="A1103" s="460">
        <v>21999</v>
      </c>
      <c r="B1103" s="486" t="s">
        <v>878</v>
      </c>
      <c r="C1103" s="487"/>
      <c r="D1103" s="487"/>
      <c r="E1103" s="489"/>
      <c r="F1103" s="464" t="str">
        <f t="shared" si="36"/>
        <v/>
      </c>
      <c r="G1103" s="464" t="str">
        <f t="shared" si="37"/>
        <v/>
      </c>
      <c r="H1103" s="456"/>
      <c r="I1103" s="490"/>
    </row>
    <row r="1104" customHeight="1" spans="1:10">
      <c r="A1104" s="453">
        <v>220</v>
      </c>
      <c r="B1104" s="485" t="s">
        <v>879</v>
      </c>
      <c r="C1104" s="455">
        <f>C1105+C1132+C1147</f>
        <v>12828.68</v>
      </c>
      <c r="D1104" s="455">
        <f>D1105+D1132+D1147</f>
        <v>9124</v>
      </c>
      <c r="E1104" s="455">
        <f>E1105+E1132+E1147</f>
        <v>813.81</v>
      </c>
      <c r="F1104" s="456">
        <f t="shared" si="36"/>
        <v>0.0634367682411597</v>
      </c>
      <c r="G1104" s="456">
        <f t="shared" si="37"/>
        <v>0.0891944322665498</v>
      </c>
      <c r="H1104" s="457"/>
      <c r="I1104" s="479">
        <f>I1105+I1132+I1147</f>
        <v>0</v>
      </c>
      <c r="J1104" s="473"/>
    </row>
    <row r="1105" customHeight="1" spans="1:10">
      <c r="A1105" s="453">
        <v>22001</v>
      </c>
      <c r="B1105" s="485" t="s">
        <v>880</v>
      </c>
      <c r="C1105" s="459">
        <f>SUM(C1106:C1131)</f>
        <v>12788.81</v>
      </c>
      <c r="D1105" s="459">
        <f>SUM(D1106:D1131)</f>
        <v>9046</v>
      </c>
      <c r="E1105" s="459">
        <f>SUM(E1106:E1131)</f>
        <v>813.81</v>
      </c>
      <c r="F1105" s="456">
        <f t="shared" si="36"/>
        <v>0.0636345367551789</v>
      </c>
      <c r="G1105" s="456">
        <f t="shared" si="37"/>
        <v>0.0899635197877515</v>
      </c>
      <c r="H1105" s="456"/>
      <c r="I1105" s="474">
        <f>SUM(I1106:I1131)</f>
        <v>0</v>
      </c>
      <c r="J1105" s="473"/>
    </row>
    <row r="1106" customHeight="1" spans="1:9">
      <c r="A1106" s="460">
        <v>2200101</v>
      </c>
      <c r="B1106" s="486" t="s">
        <v>45</v>
      </c>
      <c r="C1106" s="462">
        <v>315.44</v>
      </c>
      <c r="D1106" s="462">
        <v>324</v>
      </c>
      <c r="E1106" s="462">
        <v>226.29</v>
      </c>
      <c r="F1106" s="464">
        <f t="shared" si="36"/>
        <v>0.717378899315242</v>
      </c>
      <c r="G1106" s="464">
        <f t="shared" si="37"/>
        <v>0.698425925925926</v>
      </c>
      <c r="H1106" s="456"/>
      <c r="I1106" s="475"/>
    </row>
    <row r="1107" customHeight="1" spans="1:9">
      <c r="A1107" s="460">
        <v>2200102</v>
      </c>
      <c r="B1107" s="486" t="s">
        <v>46</v>
      </c>
      <c r="C1107" s="462"/>
      <c r="D1107" s="462"/>
      <c r="E1107" s="462"/>
      <c r="F1107" s="464" t="str">
        <f t="shared" si="36"/>
        <v/>
      </c>
      <c r="G1107" s="464" t="str">
        <f t="shared" si="37"/>
        <v/>
      </c>
      <c r="H1107" s="456"/>
      <c r="I1107" s="475"/>
    </row>
    <row r="1108" customHeight="1" spans="1:9">
      <c r="A1108" s="460">
        <v>2200103</v>
      </c>
      <c r="B1108" s="486" t="s">
        <v>47</v>
      </c>
      <c r="C1108" s="462"/>
      <c r="D1108" s="462"/>
      <c r="E1108" s="462"/>
      <c r="F1108" s="464" t="str">
        <f t="shared" si="36"/>
        <v/>
      </c>
      <c r="G1108" s="464" t="str">
        <f t="shared" si="37"/>
        <v/>
      </c>
      <c r="H1108" s="456"/>
      <c r="I1108" s="475"/>
    </row>
    <row r="1109" customHeight="1" spans="1:9">
      <c r="A1109" s="460">
        <v>2200104</v>
      </c>
      <c r="B1109" s="486" t="s">
        <v>881</v>
      </c>
      <c r="C1109" s="462">
        <v>1</v>
      </c>
      <c r="D1109" s="462">
        <v>1</v>
      </c>
      <c r="E1109" s="462"/>
      <c r="F1109" s="464">
        <f t="shared" si="36"/>
        <v>0</v>
      </c>
      <c r="G1109" s="464">
        <f t="shared" si="37"/>
        <v>0</v>
      </c>
      <c r="H1109" s="456"/>
      <c r="I1109" s="475"/>
    </row>
    <row r="1110" customHeight="1" spans="1:9">
      <c r="A1110" s="460">
        <v>2200106</v>
      </c>
      <c r="B1110" s="486" t="s">
        <v>882</v>
      </c>
      <c r="C1110" s="462"/>
      <c r="D1110" s="462">
        <v>160</v>
      </c>
      <c r="E1110" s="462"/>
      <c r="F1110" s="464" t="str">
        <f t="shared" si="36"/>
        <v/>
      </c>
      <c r="G1110" s="464">
        <f t="shared" si="37"/>
        <v>0</v>
      </c>
      <c r="H1110" s="456"/>
      <c r="I1110" s="475"/>
    </row>
    <row r="1111" customHeight="1" spans="1:9">
      <c r="A1111" s="460">
        <v>2200107</v>
      </c>
      <c r="B1111" s="486" t="s">
        <v>883</v>
      </c>
      <c r="C1111" s="462"/>
      <c r="D1111" s="462"/>
      <c r="E1111" s="462"/>
      <c r="F1111" s="464" t="str">
        <f t="shared" si="36"/>
        <v/>
      </c>
      <c r="G1111" s="464" t="str">
        <f t="shared" si="37"/>
        <v/>
      </c>
      <c r="H1111" s="456"/>
      <c r="I1111" s="475"/>
    </row>
    <row r="1112" customHeight="1" spans="1:9">
      <c r="A1112" s="460">
        <v>2200108</v>
      </c>
      <c r="B1112" s="486" t="s">
        <v>884</v>
      </c>
      <c r="C1112" s="462"/>
      <c r="D1112" s="462"/>
      <c r="E1112" s="462"/>
      <c r="F1112" s="464" t="str">
        <f t="shared" si="36"/>
        <v/>
      </c>
      <c r="G1112" s="464" t="str">
        <f t="shared" si="37"/>
        <v/>
      </c>
      <c r="H1112" s="456"/>
      <c r="I1112" s="475"/>
    </row>
    <row r="1113" customHeight="1" spans="1:9">
      <c r="A1113" s="460">
        <v>2200109</v>
      </c>
      <c r="B1113" s="486" t="s">
        <v>885</v>
      </c>
      <c r="C1113" s="462"/>
      <c r="D1113" s="462"/>
      <c r="E1113" s="462">
        <v>297.31</v>
      </c>
      <c r="F1113" s="464" t="str">
        <f t="shared" si="36"/>
        <v/>
      </c>
      <c r="G1113" s="464" t="str">
        <f t="shared" si="37"/>
        <v/>
      </c>
      <c r="H1113" s="456"/>
      <c r="I1113" s="475"/>
    </row>
    <row r="1114" customHeight="1" spans="1:9">
      <c r="A1114" s="460">
        <v>2200112</v>
      </c>
      <c r="B1114" s="486" t="s">
        <v>886</v>
      </c>
      <c r="C1114" s="462"/>
      <c r="D1114" s="462"/>
      <c r="E1114" s="462"/>
      <c r="F1114" s="464" t="str">
        <f t="shared" si="36"/>
        <v/>
      </c>
      <c r="G1114" s="464" t="str">
        <f t="shared" si="37"/>
        <v/>
      </c>
      <c r="H1114" s="456"/>
      <c r="I1114" s="475"/>
    </row>
    <row r="1115" customHeight="1" spans="1:9">
      <c r="A1115" s="460">
        <v>2200113</v>
      </c>
      <c r="B1115" s="486" t="s">
        <v>887</v>
      </c>
      <c r="C1115" s="462"/>
      <c r="D1115" s="462"/>
      <c r="E1115" s="462"/>
      <c r="F1115" s="464" t="str">
        <f t="shared" si="36"/>
        <v/>
      </c>
      <c r="G1115" s="464" t="str">
        <f t="shared" si="37"/>
        <v/>
      </c>
      <c r="H1115" s="456"/>
      <c r="I1115" s="475"/>
    </row>
    <row r="1116" customHeight="1" spans="1:9">
      <c r="A1116" s="460">
        <v>2200114</v>
      </c>
      <c r="B1116" s="486" t="s">
        <v>888</v>
      </c>
      <c r="C1116" s="462"/>
      <c r="D1116" s="462">
        <v>300</v>
      </c>
      <c r="E1116" s="462"/>
      <c r="F1116" s="464" t="str">
        <f t="shared" si="36"/>
        <v/>
      </c>
      <c r="G1116" s="464">
        <f t="shared" si="37"/>
        <v>0</v>
      </c>
      <c r="H1116" s="456"/>
      <c r="I1116" s="475"/>
    </row>
    <row r="1117" customHeight="1" spans="1:9">
      <c r="A1117" s="460">
        <v>2200115</v>
      </c>
      <c r="B1117" s="486" t="s">
        <v>889</v>
      </c>
      <c r="C1117" s="462"/>
      <c r="D1117" s="462"/>
      <c r="E1117" s="462"/>
      <c r="F1117" s="464" t="str">
        <f t="shared" si="36"/>
        <v/>
      </c>
      <c r="G1117" s="464" t="str">
        <f t="shared" si="37"/>
        <v/>
      </c>
      <c r="H1117" s="456"/>
      <c r="I1117" s="475"/>
    </row>
    <row r="1118" customHeight="1" spans="1:9">
      <c r="A1118" s="460">
        <v>2200116</v>
      </c>
      <c r="B1118" s="486" t="s">
        <v>890</v>
      </c>
      <c r="C1118" s="462"/>
      <c r="D1118" s="462"/>
      <c r="E1118" s="462"/>
      <c r="F1118" s="464" t="str">
        <f t="shared" si="36"/>
        <v/>
      </c>
      <c r="G1118" s="464" t="str">
        <f t="shared" si="37"/>
        <v/>
      </c>
      <c r="H1118" s="456"/>
      <c r="I1118" s="475"/>
    </row>
    <row r="1119" customHeight="1" spans="1:9">
      <c r="A1119" s="460">
        <v>2200119</v>
      </c>
      <c r="B1119" s="486" t="s">
        <v>891</v>
      </c>
      <c r="C1119" s="462"/>
      <c r="D1119" s="462"/>
      <c r="E1119" s="462"/>
      <c r="F1119" s="464" t="str">
        <f t="shared" si="36"/>
        <v/>
      </c>
      <c r="G1119" s="464" t="str">
        <f t="shared" si="37"/>
        <v/>
      </c>
      <c r="H1119" s="456"/>
      <c r="I1119" s="475"/>
    </row>
    <row r="1120" customHeight="1" spans="1:9">
      <c r="A1120" s="460">
        <v>2200120</v>
      </c>
      <c r="B1120" s="486" t="s">
        <v>892</v>
      </c>
      <c r="C1120" s="462"/>
      <c r="D1120" s="462"/>
      <c r="E1120" s="462"/>
      <c r="F1120" s="464" t="str">
        <f t="shared" si="36"/>
        <v/>
      </c>
      <c r="G1120" s="464" t="str">
        <f t="shared" si="37"/>
        <v/>
      </c>
      <c r="H1120" s="456"/>
      <c r="I1120" s="475"/>
    </row>
    <row r="1121" customHeight="1" spans="1:9">
      <c r="A1121" s="460">
        <v>2200121</v>
      </c>
      <c r="B1121" s="486" t="s">
        <v>893</v>
      </c>
      <c r="C1121" s="462"/>
      <c r="D1121" s="462"/>
      <c r="E1121" s="462"/>
      <c r="F1121" s="464" t="str">
        <f t="shared" si="36"/>
        <v/>
      </c>
      <c r="G1121" s="464" t="str">
        <f t="shared" si="37"/>
        <v/>
      </c>
      <c r="H1121" s="456"/>
      <c r="I1121" s="475"/>
    </row>
    <row r="1122" customHeight="1" spans="1:9">
      <c r="A1122" s="460">
        <v>2200122</v>
      </c>
      <c r="B1122" s="486" t="s">
        <v>894</v>
      </c>
      <c r="C1122" s="462"/>
      <c r="D1122" s="462"/>
      <c r="E1122" s="462"/>
      <c r="F1122" s="464" t="str">
        <f t="shared" ref="F1122:F1185" si="38">IFERROR((E1122/C1122)*100%,"")</f>
        <v/>
      </c>
      <c r="G1122" s="464" t="str">
        <f t="shared" ref="G1122:G1185" si="39">IFERROR((E1122/D1122)*100%,"")</f>
        <v/>
      </c>
      <c r="H1122" s="456"/>
      <c r="I1122" s="475"/>
    </row>
    <row r="1123" customHeight="1" spans="1:9">
      <c r="A1123" s="460">
        <v>2200123</v>
      </c>
      <c r="B1123" s="486" t="s">
        <v>895</v>
      </c>
      <c r="C1123" s="462"/>
      <c r="D1123" s="462"/>
      <c r="E1123" s="462"/>
      <c r="F1123" s="464" t="str">
        <f t="shared" si="38"/>
        <v/>
      </c>
      <c r="G1123" s="464" t="str">
        <f t="shared" si="39"/>
        <v/>
      </c>
      <c r="H1123" s="456"/>
      <c r="I1123" s="475"/>
    </row>
    <row r="1124" customHeight="1" spans="1:9">
      <c r="A1124" s="460">
        <v>2200124</v>
      </c>
      <c r="B1124" s="486" t="s">
        <v>896</v>
      </c>
      <c r="C1124" s="462"/>
      <c r="D1124" s="462"/>
      <c r="E1124" s="462"/>
      <c r="F1124" s="464" t="str">
        <f t="shared" si="38"/>
        <v/>
      </c>
      <c r="G1124" s="464" t="str">
        <f t="shared" si="39"/>
        <v/>
      </c>
      <c r="H1124" s="456"/>
      <c r="I1124" s="475"/>
    </row>
    <row r="1125" customHeight="1" spans="1:9">
      <c r="A1125" s="460">
        <v>2200125</v>
      </c>
      <c r="B1125" s="486" t="s">
        <v>897</v>
      </c>
      <c r="C1125" s="462"/>
      <c r="D1125" s="462"/>
      <c r="E1125" s="462"/>
      <c r="F1125" s="464" t="str">
        <f t="shared" si="38"/>
        <v/>
      </c>
      <c r="G1125" s="464" t="str">
        <f t="shared" si="39"/>
        <v/>
      </c>
      <c r="H1125" s="456"/>
      <c r="I1125" s="475"/>
    </row>
    <row r="1126" customHeight="1" spans="1:9">
      <c r="A1126" s="460">
        <v>2200126</v>
      </c>
      <c r="B1126" s="486" t="s">
        <v>898</v>
      </c>
      <c r="C1126" s="462"/>
      <c r="D1126" s="462"/>
      <c r="E1126" s="462"/>
      <c r="F1126" s="464" t="str">
        <f t="shared" si="38"/>
        <v/>
      </c>
      <c r="G1126" s="464" t="str">
        <f t="shared" si="39"/>
        <v/>
      </c>
      <c r="H1126" s="456"/>
      <c r="I1126" s="475"/>
    </row>
    <row r="1127" customHeight="1" spans="1:9">
      <c r="A1127" s="460">
        <v>2200127</v>
      </c>
      <c r="B1127" s="486" t="s">
        <v>899</v>
      </c>
      <c r="C1127" s="462"/>
      <c r="D1127" s="462"/>
      <c r="E1127" s="462"/>
      <c r="F1127" s="464" t="str">
        <f t="shared" si="38"/>
        <v/>
      </c>
      <c r="G1127" s="464" t="str">
        <f t="shared" si="39"/>
        <v/>
      </c>
      <c r="H1127" s="456"/>
      <c r="I1127" s="475"/>
    </row>
    <row r="1128" customHeight="1" spans="1:9">
      <c r="A1128" s="460">
        <v>2200128</v>
      </c>
      <c r="B1128" s="486" t="s">
        <v>900</v>
      </c>
      <c r="C1128" s="462"/>
      <c r="D1128" s="462"/>
      <c r="E1128" s="462"/>
      <c r="F1128" s="464" t="str">
        <f t="shared" si="38"/>
        <v/>
      </c>
      <c r="G1128" s="464" t="str">
        <f t="shared" si="39"/>
        <v/>
      </c>
      <c r="H1128" s="456"/>
      <c r="I1128" s="475"/>
    </row>
    <row r="1129" customHeight="1" spans="1:9">
      <c r="A1129" s="460">
        <v>2200129</v>
      </c>
      <c r="B1129" s="486" t="s">
        <v>901</v>
      </c>
      <c r="C1129" s="462"/>
      <c r="D1129" s="462"/>
      <c r="E1129" s="462"/>
      <c r="F1129" s="464" t="str">
        <f t="shared" si="38"/>
        <v/>
      </c>
      <c r="G1129" s="464" t="str">
        <f t="shared" si="39"/>
        <v/>
      </c>
      <c r="H1129" s="456"/>
      <c r="I1129" s="475"/>
    </row>
    <row r="1130" customHeight="1" spans="1:9">
      <c r="A1130" s="460">
        <v>2200150</v>
      </c>
      <c r="B1130" s="486" t="s">
        <v>54</v>
      </c>
      <c r="C1130" s="462">
        <v>2472.37</v>
      </c>
      <c r="D1130" s="462">
        <v>2092</v>
      </c>
      <c r="E1130" s="462">
        <v>290.21</v>
      </c>
      <c r="F1130" s="464">
        <f t="shared" si="38"/>
        <v>0.117381298106675</v>
      </c>
      <c r="G1130" s="464">
        <f t="shared" si="39"/>
        <v>0.138723709369025</v>
      </c>
      <c r="H1130" s="456"/>
      <c r="I1130" s="475"/>
    </row>
    <row r="1131" customHeight="1" spans="1:9">
      <c r="A1131" s="460">
        <v>2200199</v>
      </c>
      <c r="B1131" s="486" t="s">
        <v>902</v>
      </c>
      <c r="C1131" s="462">
        <v>10000</v>
      </c>
      <c r="D1131" s="462">
        <v>6169</v>
      </c>
      <c r="E1131" s="462"/>
      <c r="F1131" s="464">
        <f t="shared" si="38"/>
        <v>0</v>
      </c>
      <c r="G1131" s="464">
        <f t="shared" si="39"/>
        <v>0</v>
      </c>
      <c r="H1131" s="456"/>
      <c r="I1131" s="475"/>
    </row>
    <row r="1132" customHeight="1" spans="1:10">
      <c r="A1132" s="453">
        <v>22005</v>
      </c>
      <c r="B1132" s="485" t="s">
        <v>903</v>
      </c>
      <c r="C1132" s="459">
        <f>SUM(C1133:C1146)</f>
        <v>39.87</v>
      </c>
      <c r="D1132" s="459">
        <f>SUM(D1133:D1146)</f>
        <v>78</v>
      </c>
      <c r="E1132" s="459">
        <f>SUM(E1133:E1146)</f>
        <v>0</v>
      </c>
      <c r="F1132" s="456">
        <f t="shared" si="38"/>
        <v>0</v>
      </c>
      <c r="G1132" s="456">
        <f t="shared" si="39"/>
        <v>0</v>
      </c>
      <c r="H1132" s="456"/>
      <c r="I1132" s="474">
        <f>SUM(I1133:I1146)</f>
        <v>0</v>
      </c>
      <c r="J1132" s="473"/>
    </row>
    <row r="1133" customHeight="1" spans="1:9">
      <c r="A1133" s="460">
        <v>2200501</v>
      </c>
      <c r="B1133" s="486" t="s">
        <v>45</v>
      </c>
      <c r="C1133" s="462">
        <v>39.87</v>
      </c>
      <c r="D1133" s="462">
        <v>48</v>
      </c>
      <c r="E1133" s="462"/>
      <c r="F1133" s="464">
        <f t="shared" si="38"/>
        <v>0</v>
      </c>
      <c r="G1133" s="464">
        <f t="shared" si="39"/>
        <v>0</v>
      </c>
      <c r="H1133" s="456"/>
      <c r="I1133" s="475"/>
    </row>
    <row r="1134" customHeight="1" spans="1:9">
      <c r="A1134" s="460">
        <v>2200502</v>
      </c>
      <c r="B1134" s="486" t="s">
        <v>46</v>
      </c>
      <c r="C1134" s="462"/>
      <c r="D1134" s="462"/>
      <c r="E1134" s="462"/>
      <c r="F1134" s="464" t="str">
        <f t="shared" si="38"/>
        <v/>
      </c>
      <c r="G1134" s="464" t="str">
        <f t="shared" si="39"/>
        <v/>
      </c>
      <c r="H1134" s="456"/>
      <c r="I1134" s="475"/>
    </row>
    <row r="1135" customHeight="1" spans="1:9">
      <c r="A1135" s="460">
        <v>2200503</v>
      </c>
      <c r="B1135" s="486" t="s">
        <v>47</v>
      </c>
      <c r="C1135" s="462"/>
      <c r="D1135" s="462"/>
      <c r="E1135" s="462"/>
      <c r="F1135" s="464" t="str">
        <f t="shared" si="38"/>
        <v/>
      </c>
      <c r="G1135" s="464" t="str">
        <f t="shared" si="39"/>
        <v/>
      </c>
      <c r="H1135" s="456"/>
      <c r="I1135" s="475"/>
    </row>
    <row r="1136" customHeight="1" spans="1:9">
      <c r="A1136" s="460">
        <v>2200504</v>
      </c>
      <c r="B1136" s="486" t="s">
        <v>904</v>
      </c>
      <c r="C1136" s="462"/>
      <c r="D1136" s="462"/>
      <c r="E1136" s="462"/>
      <c r="F1136" s="464" t="str">
        <f t="shared" si="38"/>
        <v/>
      </c>
      <c r="G1136" s="464" t="str">
        <f t="shared" si="39"/>
        <v/>
      </c>
      <c r="H1136" s="456"/>
      <c r="I1136" s="475"/>
    </row>
    <row r="1137" customHeight="1" spans="1:9">
      <c r="A1137" s="460">
        <v>2200506</v>
      </c>
      <c r="B1137" s="486" t="s">
        <v>905</v>
      </c>
      <c r="C1137" s="462"/>
      <c r="D1137" s="462"/>
      <c r="E1137" s="462"/>
      <c r="F1137" s="464" t="str">
        <f t="shared" si="38"/>
        <v/>
      </c>
      <c r="G1137" s="464" t="str">
        <f t="shared" si="39"/>
        <v/>
      </c>
      <c r="H1137" s="456"/>
      <c r="I1137" s="475"/>
    </row>
    <row r="1138" customHeight="1" spans="1:9">
      <c r="A1138" s="460">
        <v>2200507</v>
      </c>
      <c r="B1138" s="486" t="s">
        <v>906</v>
      </c>
      <c r="C1138" s="462"/>
      <c r="D1138" s="462"/>
      <c r="E1138" s="462"/>
      <c r="F1138" s="464" t="str">
        <f t="shared" si="38"/>
        <v/>
      </c>
      <c r="G1138" s="464" t="str">
        <f t="shared" si="39"/>
        <v/>
      </c>
      <c r="H1138" s="456"/>
      <c r="I1138" s="475"/>
    </row>
    <row r="1139" customHeight="1" spans="1:9">
      <c r="A1139" s="460">
        <v>2200508</v>
      </c>
      <c r="B1139" s="486" t="s">
        <v>907</v>
      </c>
      <c r="C1139" s="462"/>
      <c r="D1139" s="462"/>
      <c r="E1139" s="462"/>
      <c r="F1139" s="464" t="str">
        <f t="shared" si="38"/>
        <v/>
      </c>
      <c r="G1139" s="464" t="str">
        <f t="shared" si="39"/>
        <v/>
      </c>
      <c r="H1139" s="456"/>
      <c r="I1139" s="475"/>
    </row>
    <row r="1140" customHeight="1" spans="1:9">
      <c r="A1140" s="460">
        <v>2200509</v>
      </c>
      <c r="B1140" s="486" t="s">
        <v>908</v>
      </c>
      <c r="C1140" s="462"/>
      <c r="D1140" s="462">
        <v>30</v>
      </c>
      <c r="E1140" s="462"/>
      <c r="F1140" s="464" t="str">
        <f t="shared" si="38"/>
        <v/>
      </c>
      <c r="G1140" s="464">
        <f t="shared" si="39"/>
        <v>0</v>
      </c>
      <c r="H1140" s="456"/>
      <c r="I1140" s="475"/>
    </row>
    <row r="1141" customHeight="1" spans="1:9">
      <c r="A1141" s="460">
        <v>2200510</v>
      </c>
      <c r="B1141" s="486" t="s">
        <v>909</v>
      </c>
      <c r="C1141" s="462"/>
      <c r="D1141" s="462"/>
      <c r="E1141" s="462"/>
      <c r="F1141" s="464" t="str">
        <f t="shared" si="38"/>
        <v/>
      </c>
      <c r="G1141" s="464" t="str">
        <f t="shared" si="39"/>
        <v/>
      </c>
      <c r="H1141" s="456"/>
      <c r="I1141" s="475"/>
    </row>
    <row r="1142" customHeight="1" spans="1:9">
      <c r="A1142" s="460">
        <v>2200511</v>
      </c>
      <c r="B1142" s="486" t="s">
        <v>910</v>
      </c>
      <c r="C1142" s="462"/>
      <c r="D1142" s="462"/>
      <c r="E1142" s="462"/>
      <c r="F1142" s="464" t="str">
        <f t="shared" si="38"/>
        <v/>
      </c>
      <c r="G1142" s="464" t="str">
        <f t="shared" si="39"/>
        <v/>
      </c>
      <c r="H1142" s="456"/>
      <c r="I1142" s="475"/>
    </row>
    <row r="1143" customHeight="1" spans="1:9">
      <c r="A1143" s="460">
        <v>2200512</v>
      </c>
      <c r="B1143" s="486" t="s">
        <v>911</v>
      </c>
      <c r="C1143" s="462"/>
      <c r="D1143" s="462"/>
      <c r="E1143" s="462"/>
      <c r="F1143" s="464" t="str">
        <f t="shared" si="38"/>
        <v/>
      </c>
      <c r="G1143" s="464" t="str">
        <f t="shared" si="39"/>
        <v/>
      </c>
      <c r="H1143" s="456"/>
      <c r="I1143" s="475"/>
    </row>
    <row r="1144" customHeight="1" spans="1:9">
      <c r="A1144" s="460">
        <v>2200513</v>
      </c>
      <c r="B1144" s="486" t="s">
        <v>912</v>
      </c>
      <c r="C1144" s="462"/>
      <c r="D1144" s="462"/>
      <c r="E1144" s="462"/>
      <c r="F1144" s="464" t="str">
        <f t="shared" si="38"/>
        <v/>
      </c>
      <c r="G1144" s="464" t="str">
        <f t="shared" si="39"/>
        <v/>
      </c>
      <c r="H1144" s="456"/>
      <c r="I1144" s="475"/>
    </row>
    <row r="1145" customHeight="1" spans="1:9">
      <c r="A1145" s="460">
        <v>2200514</v>
      </c>
      <c r="B1145" s="486" t="s">
        <v>913</v>
      </c>
      <c r="C1145" s="462"/>
      <c r="D1145" s="462"/>
      <c r="E1145" s="462"/>
      <c r="F1145" s="464" t="str">
        <f t="shared" si="38"/>
        <v/>
      </c>
      <c r="G1145" s="464" t="str">
        <f t="shared" si="39"/>
        <v/>
      </c>
      <c r="H1145" s="456"/>
      <c r="I1145" s="475"/>
    </row>
    <row r="1146" customHeight="1" spans="1:9">
      <c r="A1146" s="460">
        <v>2200599</v>
      </c>
      <c r="B1146" s="486" t="s">
        <v>914</v>
      </c>
      <c r="C1146" s="462"/>
      <c r="D1146" s="462"/>
      <c r="E1146" s="462"/>
      <c r="F1146" s="464" t="str">
        <f t="shared" si="38"/>
        <v/>
      </c>
      <c r="G1146" s="464" t="str">
        <f t="shared" si="39"/>
        <v/>
      </c>
      <c r="H1146" s="456"/>
      <c r="I1146" s="475"/>
    </row>
    <row r="1147" customHeight="1" spans="1:10">
      <c r="A1147" s="453">
        <v>22099</v>
      </c>
      <c r="B1147" s="485" t="s">
        <v>915</v>
      </c>
      <c r="C1147" s="459">
        <f>SUM(C1148)</f>
        <v>0</v>
      </c>
      <c r="D1147" s="459">
        <f>SUM(D1148)</f>
        <v>0</v>
      </c>
      <c r="E1147" s="459">
        <f>SUM(E1148)</f>
        <v>0</v>
      </c>
      <c r="F1147" s="456" t="str">
        <f t="shared" si="38"/>
        <v/>
      </c>
      <c r="G1147" s="456" t="str">
        <f t="shared" si="39"/>
        <v/>
      </c>
      <c r="H1147" s="456"/>
      <c r="I1147" s="474">
        <f>SUM(I1148)</f>
        <v>0</v>
      </c>
      <c r="J1147" s="473"/>
    </row>
    <row r="1148" customHeight="1" spans="1:9">
      <c r="A1148" s="460">
        <v>2209999</v>
      </c>
      <c r="B1148" s="486" t="s">
        <v>916</v>
      </c>
      <c r="C1148" s="462"/>
      <c r="D1148" s="462"/>
      <c r="E1148" s="462"/>
      <c r="F1148" s="464" t="str">
        <f t="shared" si="38"/>
        <v/>
      </c>
      <c r="G1148" s="464" t="str">
        <f t="shared" si="39"/>
        <v/>
      </c>
      <c r="H1148" s="456"/>
      <c r="I1148" s="475"/>
    </row>
    <row r="1149" customHeight="1" spans="1:10">
      <c r="A1149" s="453">
        <v>221</v>
      </c>
      <c r="B1149" s="485" t="s">
        <v>917</v>
      </c>
      <c r="C1149" s="455">
        <f>C1150+C1162+C1166</f>
        <v>11541.64</v>
      </c>
      <c r="D1149" s="455">
        <f>D1150+D1162+D1166</f>
        <v>9765</v>
      </c>
      <c r="E1149" s="455">
        <f>E1150+E1162+E1166</f>
        <v>3198.08</v>
      </c>
      <c r="F1149" s="456">
        <f t="shared" si="38"/>
        <v>0.277090604108255</v>
      </c>
      <c r="G1149" s="456">
        <f t="shared" si="39"/>
        <v>0.327504352278546</v>
      </c>
      <c r="H1149" s="457"/>
      <c r="I1149" s="479">
        <f>I1150+I1162+I1166</f>
        <v>0</v>
      </c>
      <c r="J1149" s="473"/>
    </row>
    <row r="1150" customHeight="1" spans="1:10">
      <c r="A1150" s="453">
        <v>22101</v>
      </c>
      <c r="B1150" s="485" t="s">
        <v>918</v>
      </c>
      <c r="C1150" s="459">
        <f>SUM(C1151:C1161)</f>
        <v>2356</v>
      </c>
      <c r="D1150" s="459">
        <f>SUM(D1151:D1161)</f>
        <v>998</v>
      </c>
      <c r="E1150" s="459">
        <f>SUM(E1151:E1161)</f>
        <v>0</v>
      </c>
      <c r="F1150" s="456">
        <f t="shared" si="38"/>
        <v>0</v>
      </c>
      <c r="G1150" s="456">
        <f t="shared" si="39"/>
        <v>0</v>
      </c>
      <c r="H1150" s="456"/>
      <c r="I1150" s="474">
        <f>SUM(I1151:I1161)</f>
        <v>0</v>
      </c>
      <c r="J1150" s="473"/>
    </row>
    <row r="1151" customHeight="1" spans="1:9">
      <c r="A1151" s="460">
        <v>2210101</v>
      </c>
      <c r="B1151" s="486" t="s">
        <v>919</v>
      </c>
      <c r="C1151" s="462"/>
      <c r="D1151" s="462"/>
      <c r="E1151" s="462"/>
      <c r="F1151" s="464" t="str">
        <f t="shared" si="38"/>
        <v/>
      </c>
      <c r="G1151" s="464" t="str">
        <f t="shared" si="39"/>
        <v/>
      </c>
      <c r="H1151" s="456"/>
      <c r="I1151" s="475"/>
    </row>
    <row r="1152" customHeight="1" spans="1:9">
      <c r="A1152" s="460">
        <v>2210102</v>
      </c>
      <c r="B1152" s="486" t="s">
        <v>920</v>
      </c>
      <c r="C1152" s="462"/>
      <c r="D1152" s="462"/>
      <c r="E1152" s="462"/>
      <c r="F1152" s="464" t="str">
        <f t="shared" si="38"/>
        <v/>
      </c>
      <c r="G1152" s="464" t="str">
        <f t="shared" si="39"/>
        <v/>
      </c>
      <c r="H1152" s="456"/>
      <c r="I1152" s="475"/>
    </row>
    <row r="1153" customHeight="1" spans="1:9">
      <c r="A1153" s="460">
        <v>2210103</v>
      </c>
      <c r="B1153" s="486" t="s">
        <v>921</v>
      </c>
      <c r="C1153" s="462"/>
      <c r="D1153" s="462"/>
      <c r="E1153" s="462"/>
      <c r="F1153" s="464" t="str">
        <f t="shared" si="38"/>
        <v/>
      </c>
      <c r="G1153" s="464" t="str">
        <f t="shared" si="39"/>
        <v/>
      </c>
      <c r="H1153" s="456"/>
      <c r="I1153" s="475"/>
    </row>
    <row r="1154" customHeight="1" spans="1:9">
      <c r="A1154" s="460">
        <v>2210104</v>
      </c>
      <c r="B1154" s="486" t="s">
        <v>922</v>
      </c>
      <c r="C1154" s="462"/>
      <c r="D1154" s="462"/>
      <c r="E1154" s="462"/>
      <c r="F1154" s="464" t="str">
        <f t="shared" si="38"/>
        <v/>
      </c>
      <c r="G1154" s="464" t="str">
        <f t="shared" si="39"/>
        <v/>
      </c>
      <c r="H1154" s="456"/>
      <c r="I1154" s="475"/>
    </row>
    <row r="1155" customHeight="1" spans="1:9">
      <c r="A1155" s="460">
        <v>2210105</v>
      </c>
      <c r="B1155" s="486" t="s">
        <v>923</v>
      </c>
      <c r="C1155" s="462">
        <v>33</v>
      </c>
      <c r="D1155" s="462">
        <v>88</v>
      </c>
      <c r="E1155" s="462"/>
      <c r="F1155" s="464">
        <f t="shared" si="38"/>
        <v>0</v>
      </c>
      <c r="G1155" s="464">
        <f t="shared" si="39"/>
        <v>0</v>
      </c>
      <c r="H1155" s="456"/>
      <c r="I1155" s="475"/>
    </row>
    <row r="1156" customHeight="1" spans="1:9">
      <c r="A1156" s="460">
        <v>2210106</v>
      </c>
      <c r="B1156" s="486" t="s">
        <v>924</v>
      </c>
      <c r="C1156" s="462"/>
      <c r="D1156" s="462"/>
      <c r="E1156" s="462"/>
      <c r="F1156" s="464" t="str">
        <f t="shared" si="38"/>
        <v/>
      </c>
      <c r="G1156" s="464" t="str">
        <f t="shared" si="39"/>
        <v/>
      </c>
      <c r="H1156" s="456"/>
      <c r="I1156" s="475"/>
    </row>
    <row r="1157" customHeight="1" spans="1:9">
      <c r="A1157" s="460">
        <v>2210107</v>
      </c>
      <c r="B1157" s="486" t="s">
        <v>925</v>
      </c>
      <c r="C1157" s="462"/>
      <c r="D1157" s="462"/>
      <c r="E1157" s="462"/>
      <c r="F1157" s="464" t="str">
        <f t="shared" si="38"/>
        <v/>
      </c>
      <c r="G1157" s="464" t="str">
        <f t="shared" si="39"/>
        <v/>
      </c>
      <c r="H1157" s="456"/>
      <c r="I1157" s="475"/>
    </row>
    <row r="1158" customHeight="1" spans="1:9">
      <c r="A1158" s="460">
        <v>2210108</v>
      </c>
      <c r="B1158" s="486" t="s">
        <v>926</v>
      </c>
      <c r="C1158" s="462">
        <v>2323</v>
      </c>
      <c r="D1158" s="462">
        <v>910</v>
      </c>
      <c r="E1158" s="462"/>
      <c r="F1158" s="464">
        <f t="shared" si="38"/>
        <v>0</v>
      </c>
      <c r="G1158" s="464">
        <f t="shared" si="39"/>
        <v>0</v>
      </c>
      <c r="H1158" s="456"/>
      <c r="I1158" s="475"/>
    </row>
    <row r="1159" customHeight="1" spans="1:9">
      <c r="A1159" s="460">
        <v>2210109</v>
      </c>
      <c r="B1159" s="486" t="s">
        <v>927</v>
      </c>
      <c r="C1159" s="462"/>
      <c r="D1159" s="462"/>
      <c r="E1159" s="462"/>
      <c r="F1159" s="464" t="str">
        <f t="shared" si="38"/>
        <v/>
      </c>
      <c r="G1159" s="464" t="str">
        <f t="shared" si="39"/>
        <v/>
      </c>
      <c r="H1159" s="456"/>
      <c r="I1159" s="475"/>
    </row>
    <row r="1160" customHeight="1" spans="1:10">
      <c r="A1160" s="460">
        <v>2210110</v>
      </c>
      <c r="B1160" s="491" t="s">
        <v>928</v>
      </c>
      <c r="C1160" s="462"/>
      <c r="D1160" s="462"/>
      <c r="E1160" s="462"/>
      <c r="F1160" s="464" t="str">
        <f t="shared" si="38"/>
        <v/>
      </c>
      <c r="G1160" s="464" t="str">
        <f t="shared" si="39"/>
        <v/>
      </c>
      <c r="H1160" s="456"/>
      <c r="I1160" s="475"/>
      <c r="J1160" s="494"/>
    </row>
    <row r="1161" customHeight="1" spans="1:9">
      <c r="A1161" s="460">
        <v>2210199</v>
      </c>
      <c r="B1161" s="486" t="s">
        <v>929</v>
      </c>
      <c r="C1161" s="462"/>
      <c r="D1161" s="462"/>
      <c r="E1161" s="462"/>
      <c r="F1161" s="464" t="str">
        <f t="shared" si="38"/>
        <v/>
      </c>
      <c r="G1161" s="464" t="str">
        <f t="shared" si="39"/>
        <v/>
      </c>
      <c r="H1161" s="456"/>
      <c r="I1161" s="475"/>
    </row>
    <row r="1162" customHeight="1" spans="1:10">
      <c r="A1162" s="453">
        <v>22102</v>
      </c>
      <c r="B1162" s="485" t="s">
        <v>930</v>
      </c>
      <c r="C1162" s="459">
        <f>SUM(C1163:C1165)</f>
        <v>9185.64</v>
      </c>
      <c r="D1162" s="459">
        <f>SUM(D1163:D1165)</f>
        <v>6563</v>
      </c>
      <c r="E1162" s="459">
        <f>SUM(E1163:E1165)</f>
        <v>3198.08</v>
      </c>
      <c r="F1162" s="456">
        <f t="shared" si="38"/>
        <v>0.348160824939797</v>
      </c>
      <c r="G1162" s="456">
        <f t="shared" si="39"/>
        <v>0.487289349382904</v>
      </c>
      <c r="H1162" s="456"/>
      <c r="I1162" s="474">
        <f>SUM(I1163:I1165)</f>
        <v>0</v>
      </c>
      <c r="J1162" s="473"/>
    </row>
    <row r="1163" customHeight="1" spans="1:9">
      <c r="A1163" s="460">
        <v>2210201</v>
      </c>
      <c r="B1163" s="486" t="s">
        <v>931</v>
      </c>
      <c r="C1163" s="462">
        <v>9185.64</v>
      </c>
      <c r="D1163" s="462">
        <v>6563</v>
      </c>
      <c r="E1163" s="462">
        <v>3198.08</v>
      </c>
      <c r="F1163" s="464">
        <f t="shared" si="38"/>
        <v>0.348160824939797</v>
      </c>
      <c r="G1163" s="464">
        <f t="shared" si="39"/>
        <v>0.487289349382904</v>
      </c>
      <c r="H1163" s="456"/>
      <c r="I1163" s="475"/>
    </row>
    <row r="1164" customHeight="1" spans="1:9">
      <c r="A1164" s="460">
        <v>2210202</v>
      </c>
      <c r="B1164" s="486" t="s">
        <v>932</v>
      </c>
      <c r="C1164" s="462"/>
      <c r="D1164" s="462"/>
      <c r="E1164" s="462"/>
      <c r="F1164" s="464" t="str">
        <f t="shared" si="38"/>
        <v/>
      </c>
      <c r="G1164" s="464" t="str">
        <f t="shared" si="39"/>
        <v/>
      </c>
      <c r="H1164" s="456"/>
      <c r="I1164" s="475"/>
    </row>
    <row r="1165" customHeight="1" spans="1:9">
      <c r="A1165" s="460">
        <v>2210203</v>
      </c>
      <c r="B1165" s="486" t="s">
        <v>933</v>
      </c>
      <c r="C1165" s="462"/>
      <c r="D1165" s="462"/>
      <c r="E1165" s="462"/>
      <c r="F1165" s="464" t="str">
        <f t="shared" si="38"/>
        <v/>
      </c>
      <c r="G1165" s="464" t="str">
        <f t="shared" si="39"/>
        <v/>
      </c>
      <c r="H1165" s="456"/>
      <c r="I1165" s="475"/>
    </row>
    <row r="1166" customHeight="1" spans="1:10">
      <c r="A1166" s="453">
        <v>22103</v>
      </c>
      <c r="B1166" s="485" t="s">
        <v>934</v>
      </c>
      <c r="C1166" s="459">
        <f>SUM(C1167:C1169)</f>
        <v>0</v>
      </c>
      <c r="D1166" s="459">
        <f>SUM(D1167:D1169)</f>
        <v>2204</v>
      </c>
      <c r="E1166" s="459">
        <f>SUM(E1167:E1169)</f>
        <v>0</v>
      </c>
      <c r="F1166" s="456" t="str">
        <f t="shared" si="38"/>
        <v/>
      </c>
      <c r="G1166" s="456">
        <f t="shared" si="39"/>
        <v>0</v>
      </c>
      <c r="H1166" s="456"/>
      <c r="I1166" s="474">
        <f>SUM(I1167:I1169)</f>
        <v>0</v>
      </c>
      <c r="J1166" s="473"/>
    </row>
    <row r="1167" customHeight="1" spans="1:9">
      <c r="A1167" s="460">
        <v>2210301</v>
      </c>
      <c r="B1167" s="486" t="s">
        <v>935</v>
      </c>
      <c r="C1167" s="462"/>
      <c r="D1167" s="462"/>
      <c r="E1167" s="462"/>
      <c r="F1167" s="464" t="str">
        <f t="shared" si="38"/>
        <v/>
      </c>
      <c r="G1167" s="464" t="str">
        <f t="shared" si="39"/>
        <v/>
      </c>
      <c r="H1167" s="456"/>
      <c r="I1167" s="475"/>
    </row>
    <row r="1168" customHeight="1" spans="1:9">
      <c r="A1168" s="460">
        <v>2210302</v>
      </c>
      <c r="B1168" s="486" t="s">
        <v>936</v>
      </c>
      <c r="C1168" s="462"/>
      <c r="D1168" s="462"/>
      <c r="E1168" s="462"/>
      <c r="F1168" s="464" t="str">
        <f t="shared" si="38"/>
        <v/>
      </c>
      <c r="G1168" s="464" t="str">
        <f t="shared" si="39"/>
        <v/>
      </c>
      <c r="H1168" s="456"/>
      <c r="I1168" s="475"/>
    </row>
    <row r="1169" customHeight="1" spans="1:9">
      <c r="A1169" s="460">
        <v>2210399</v>
      </c>
      <c r="B1169" s="486" t="s">
        <v>937</v>
      </c>
      <c r="C1169" s="462"/>
      <c r="D1169" s="462">
        <v>2204</v>
      </c>
      <c r="E1169" s="462"/>
      <c r="F1169" s="464" t="str">
        <f t="shared" si="38"/>
        <v/>
      </c>
      <c r="G1169" s="464">
        <f t="shared" si="39"/>
        <v>0</v>
      </c>
      <c r="H1169" s="456"/>
      <c r="I1169" s="475"/>
    </row>
    <row r="1170" customHeight="1" spans="1:10">
      <c r="A1170" s="453">
        <v>222</v>
      </c>
      <c r="B1170" s="485" t="s">
        <v>938</v>
      </c>
      <c r="C1170" s="455">
        <f>C1171+C1189+C1195+C1201</f>
        <v>5000</v>
      </c>
      <c r="D1170" s="455">
        <f>D1171+D1189+D1195+D1201</f>
        <v>4599</v>
      </c>
      <c r="E1170" s="455">
        <f>E1171+E1189+E1195+E1201</f>
        <v>109.83</v>
      </c>
      <c r="F1170" s="456">
        <f t="shared" si="38"/>
        <v>0.021966</v>
      </c>
      <c r="G1170" s="456">
        <f t="shared" si="39"/>
        <v>0.0238812785388128</v>
      </c>
      <c r="H1170" s="457"/>
      <c r="I1170" s="479">
        <f>I1171+I1189+I1195+I1201</f>
        <v>0</v>
      </c>
      <c r="J1170" s="473"/>
    </row>
    <row r="1171" customHeight="1" spans="1:10">
      <c r="A1171" s="453">
        <v>22201</v>
      </c>
      <c r="B1171" s="485" t="s">
        <v>939</v>
      </c>
      <c r="C1171" s="459">
        <f>SUM(C1172:C1188)</f>
        <v>5000</v>
      </c>
      <c r="D1171" s="459">
        <f>SUM(D1172:D1188)</f>
        <v>4599</v>
      </c>
      <c r="E1171" s="459">
        <f>SUM(E1172:E1188)</f>
        <v>109.83</v>
      </c>
      <c r="F1171" s="456">
        <f t="shared" si="38"/>
        <v>0.021966</v>
      </c>
      <c r="G1171" s="456">
        <f t="shared" si="39"/>
        <v>0.0238812785388128</v>
      </c>
      <c r="H1171" s="456"/>
      <c r="I1171" s="474">
        <f>SUM(I1172:I1188)</f>
        <v>0</v>
      </c>
      <c r="J1171" s="473"/>
    </row>
    <row r="1172" customHeight="1" spans="1:9">
      <c r="A1172" s="460">
        <v>2220101</v>
      </c>
      <c r="B1172" s="486" t="s">
        <v>45</v>
      </c>
      <c r="C1172" s="462"/>
      <c r="D1172" s="462"/>
      <c r="E1172" s="462"/>
      <c r="F1172" s="464" t="str">
        <f t="shared" si="38"/>
        <v/>
      </c>
      <c r="G1172" s="464" t="str">
        <f t="shared" si="39"/>
        <v/>
      </c>
      <c r="H1172" s="456"/>
      <c r="I1172" s="475"/>
    </row>
    <row r="1173" customHeight="1" spans="1:9">
      <c r="A1173" s="460">
        <v>2220102</v>
      </c>
      <c r="B1173" s="486" t="s">
        <v>46</v>
      </c>
      <c r="C1173" s="462"/>
      <c r="D1173" s="462"/>
      <c r="E1173" s="462"/>
      <c r="F1173" s="464" t="str">
        <f t="shared" si="38"/>
        <v/>
      </c>
      <c r="G1173" s="464" t="str">
        <f t="shared" si="39"/>
        <v/>
      </c>
      <c r="H1173" s="456"/>
      <c r="I1173" s="475"/>
    </row>
    <row r="1174" customHeight="1" spans="1:9">
      <c r="A1174" s="460">
        <v>2220103</v>
      </c>
      <c r="B1174" s="486" t="s">
        <v>47</v>
      </c>
      <c r="C1174" s="462"/>
      <c r="D1174" s="462"/>
      <c r="E1174" s="462"/>
      <c r="F1174" s="464" t="str">
        <f t="shared" si="38"/>
        <v/>
      </c>
      <c r="G1174" s="464" t="str">
        <f t="shared" si="39"/>
        <v/>
      </c>
      <c r="H1174" s="456"/>
      <c r="I1174" s="475"/>
    </row>
    <row r="1175" customHeight="1" spans="1:9">
      <c r="A1175" s="460">
        <v>2220104</v>
      </c>
      <c r="B1175" s="491" t="s">
        <v>940</v>
      </c>
      <c r="C1175" s="462"/>
      <c r="D1175" s="462"/>
      <c r="E1175" s="462"/>
      <c r="F1175" s="464" t="str">
        <f t="shared" si="38"/>
        <v/>
      </c>
      <c r="G1175" s="464" t="str">
        <f t="shared" si="39"/>
        <v/>
      </c>
      <c r="H1175" s="456"/>
      <c r="I1175" s="475"/>
    </row>
    <row r="1176" customHeight="1" spans="1:9">
      <c r="A1176" s="460">
        <v>2220105</v>
      </c>
      <c r="B1176" s="486" t="s">
        <v>941</v>
      </c>
      <c r="C1176" s="462"/>
      <c r="D1176" s="462"/>
      <c r="E1176" s="462"/>
      <c r="F1176" s="464" t="str">
        <f t="shared" si="38"/>
        <v/>
      </c>
      <c r="G1176" s="464" t="str">
        <f t="shared" si="39"/>
        <v/>
      </c>
      <c r="H1176" s="456"/>
      <c r="I1176" s="475"/>
    </row>
    <row r="1177" customHeight="1" spans="1:9">
      <c r="A1177" s="460">
        <v>2220106</v>
      </c>
      <c r="B1177" s="486" t="s">
        <v>942</v>
      </c>
      <c r="C1177" s="462"/>
      <c r="D1177" s="462"/>
      <c r="E1177" s="462"/>
      <c r="F1177" s="464" t="str">
        <f t="shared" si="38"/>
        <v/>
      </c>
      <c r="G1177" s="464" t="str">
        <f t="shared" si="39"/>
        <v/>
      </c>
      <c r="H1177" s="456"/>
      <c r="I1177" s="475"/>
    </row>
    <row r="1178" customHeight="1" spans="1:9">
      <c r="A1178" s="460">
        <v>2220107</v>
      </c>
      <c r="B1178" s="486" t="s">
        <v>943</v>
      </c>
      <c r="C1178" s="462"/>
      <c r="D1178" s="462"/>
      <c r="E1178" s="462"/>
      <c r="F1178" s="464" t="str">
        <f t="shared" si="38"/>
        <v/>
      </c>
      <c r="G1178" s="464" t="str">
        <f t="shared" si="39"/>
        <v/>
      </c>
      <c r="H1178" s="456"/>
      <c r="I1178" s="475"/>
    </row>
    <row r="1179" customHeight="1" spans="1:9">
      <c r="A1179" s="460">
        <v>2220112</v>
      </c>
      <c r="B1179" s="486" t="s">
        <v>944</v>
      </c>
      <c r="C1179" s="462"/>
      <c r="D1179" s="462"/>
      <c r="E1179" s="462"/>
      <c r="F1179" s="464" t="str">
        <f t="shared" si="38"/>
        <v/>
      </c>
      <c r="G1179" s="464" t="str">
        <f t="shared" si="39"/>
        <v/>
      </c>
      <c r="H1179" s="456"/>
      <c r="I1179" s="475"/>
    </row>
    <row r="1180" customHeight="1" spans="1:9">
      <c r="A1180" s="460">
        <v>2220113</v>
      </c>
      <c r="B1180" s="486" t="s">
        <v>945</v>
      </c>
      <c r="C1180" s="462"/>
      <c r="D1180" s="462"/>
      <c r="E1180" s="462"/>
      <c r="F1180" s="464" t="str">
        <f t="shared" si="38"/>
        <v/>
      </c>
      <c r="G1180" s="464" t="str">
        <f t="shared" si="39"/>
        <v/>
      </c>
      <c r="H1180" s="456"/>
      <c r="I1180" s="475"/>
    </row>
    <row r="1181" customHeight="1" spans="1:9">
      <c r="A1181" s="460">
        <v>2220114</v>
      </c>
      <c r="B1181" s="486" t="s">
        <v>946</v>
      </c>
      <c r="C1181" s="462"/>
      <c r="D1181" s="462"/>
      <c r="E1181" s="462"/>
      <c r="F1181" s="464" t="str">
        <f t="shared" si="38"/>
        <v/>
      </c>
      <c r="G1181" s="464" t="str">
        <f t="shared" si="39"/>
        <v/>
      </c>
      <c r="H1181" s="456"/>
      <c r="I1181" s="475"/>
    </row>
    <row r="1182" customHeight="1" spans="1:9">
      <c r="A1182" s="460">
        <v>2220115</v>
      </c>
      <c r="B1182" s="486" t="s">
        <v>947</v>
      </c>
      <c r="C1182" s="462"/>
      <c r="D1182" s="462"/>
      <c r="E1182" s="462"/>
      <c r="F1182" s="464" t="str">
        <f t="shared" si="38"/>
        <v/>
      </c>
      <c r="G1182" s="464" t="str">
        <f t="shared" si="39"/>
        <v/>
      </c>
      <c r="H1182" s="456"/>
      <c r="I1182" s="475"/>
    </row>
    <row r="1183" customHeight="1" spans="1:9">
      <c r="A1183" s="460">
        <v>2220118</v>
      </c>
      <c r="B1183" s="486" t="s">
        <v>948</v>
      </c>
      <c r="C1183" s="462"/>
      <c r="D1183" s="462"/>
      <c r="E1183" s="462"/>
      <c r="F1183" s="464" t="str">
        <f t="shared" si="38"/>
        <v/>
      </c>
      <c r="G1183" s="464" t="str">
        <f t="shared" si="39"/>
        <v/>
      </c>
      <c r="H1183" s="456"/>
      <c r="I1183" s="475"/>
    </row>
    <row r="1184" customHeight="1" spans="1:9">
      <c r="A1184" s="460">
        <v>2220119</v>
      </c>
      <c r="B1184" s="486" t="s">
        <v>949</v>
      </c>
      <c r="C1184" s="462"/>
      <c r="D1184" s="462"/>
      <c r="E1184" s="462"/>
      <c r="F1184" s="464" t="str">
        <f t="shared" si="38"/>
        <v/>
      </c>
      <c r="G1184" s="464" t="str">
        <f t="shared" si="39"/>
        <v/>
      </c>
      <c r="H1184" s="456"/>
      <c r="I1184" s="475"/>
    </row>
    <row r="1185" customHeight="1" spans="1:9">
      <c r="A1185" s="460">
        <v>2220120</v>
      </c>
      <c r="B1185" s="486" t="s">
        <v>950</v>
      </c>
      <c r="C1185" s="462"/>
      <c r="D1185" s="462"/>
      <c r="E1185" s="462"/>
      <c r="F1185" s="464" t="str">
        <f t="shared" si="38"/>
        <v/>
      </c>
      <c r="G1185" s="464" t="str">
        <f t="shared" si="39"/>
        <v/>
      </c>
      <c r="H1185" s="456"/>
      <c r="I1185" s="475"/>
    </row>
    <row r="1186" customHeight="1" spans="1:9">
      <c r="A1186" s="460">
        <v>2220121</v>
      </c>
      <c r="B1186" s="486" t="s">
        <v>951</v>
      </c>
      <c r="C1186" s="462"/>
      <c r="D1186" s="462"/>
      <c r="E1186" s="462"/>
      <c r="F1186" s="464" t="str">
        <f t="shared" ref="F1186:F1249" si="40">IFERROR((E1186/C1186)*100%,"")</f>
        <v/>
      </c>
      <c r="G1186" s="464" t="str">
        <f t="shared" ref="G1186:G1249" si="41">IFERROR((E1186/D1186)*100%,"")</f>
        <v/>
      </c>
      <c r="H1186" s="456"/>
      <c r="I1186" s="475"/>
    </row>
    <row r="1187" customHeight="1" spans="1:9">
      <c r="A1187" s="460">
        <v>2220150</v>
      </c>
      <c r="B1187" s="486" t="s">
        <v>54</v>
      </c>
      <c r="C1187" s="462"/>
      <c r="D1187" s="462">
        <v>215</v>
      </c>
      <c r="E1187" s="462">
        <v>109.83</v>
      </c>
      <c r="F1187" s="464" t="str">
        <f t="shared" si="40"/>
        <v/>
      </c>
      <c r="G1187" s="464">
        <f t="shared" si="41"/>
        <v>0.510837209302326</v>
      </c>
      <c r="H1187" s="456"/>
      <c r="I1187" s="475"/>
    </row>
    <row r="1188" customHeight="1" spans="1:9">
      <c r="A1188" s="460">
        <v>2220199</v>
      </c>
      <c r="B1188" s="486" t="s">
        <v>952</v>
      </c>
      <c r="C1188" s="462">
        <v>5000</v>
      </c>
      <c r="D1188" s="462">
        <v>4384</v>
      </c>
      <c r="E1188" s="462"/>
      <c r="F1188" s="464">
        <f t="shared" si="40"/>
        <v>0</v>
      </c>
      <c r="G1188" s="464">
        <f t="shared" si="41"/>
        <v>0</v>
      </c>
      <c r="H1188" s="456"/>
      <c r="I1188" s="475"/>
    </row>
    <row r="1189" customHeight="1" spans="1:10">
      <c r="A1189" s="453">
        <v>22203</v>
      </c>
      <c r="B1189" s="485" t="s">
        <v>953</v>
      </c>
      <c r="C1189" s="459">
        <f>SUM(C1190:C1194)</f>
        <v>0</v>
      </c>
      <c r="D1189" s="459">
        <f>SUM(D1190:D1194)</f>
        <v>0</v>
      </c>
      <c r="E1189" s="459">
        <f>SUM(E1190:E1194)</f>
        <v>0</v>
      </c>
      <c r="F1189" s="456" t="str">
        <f t="shared" si="40"/>
        <v/>
      </c>
      <c r="G1189" s="456" t="str">
        <f t="shared" si="41"/>
        <v/>
      </c>
      <c r="H1189" s="456"/>
      <c r="I1189" s="474">
        <f>SUM(I1190:I1194)</f>
        <v>0</v>
      </c>
      <c r="J1189" s="473"/>
    </row>
    <row r="1190" customHeight="1" spans="1:9">
      <c r="A1190" s="460">
        <v>2220301</v>
      </c>
      <c r="B1190" s="486" t="s">
        <v>954</v>
      </c>
      <c r="C1190" s="462"/>
      <c r="D1190" s="462"/>
      <c r="E1190" s="462"/>
      <c r="F1190" s="464" t="str">
        <f t="shared" si="40"/>
        <v/>
      </c>
      <c r="G1190" s="464" t="str">
        <f t="shared" si="41"/>
        <v/>
      </c>
      <c r="H1190" s="456"/>
      <c r="I1190" s="475"/>
    </row>
    <row r="1191" customHeight="1" spans="1:9">
      <c r="A1191" s="460">
        <v>2220303</v>
      </c>
      <c r="B1191" s="491" t="s">
        <v>955</v>
      </c>
      <c r="C1191" s="462"/>
      <c r="D1191" s="462"/>
      <c r="E1191" s="462"/>
      <c r="F1191" s="464" t="str">
        <f t="shared" si="40"/>
        <v/>
      </c>
      <c r="G1191" s="464" t="str">
        <f t="shared" si="41"/>
        <v/>
      </c>
      <c r="H1191" s="456"/>
      <c r="I1191" s="475"/>
    </row>
    <row r="1192" customHeight="1" spans="1:9">
      <c r="A1192" s="460">
        <v>2220304</v>
      </c>
      <c r="B1192" s="486" t="s">
        <v>956</v>
      </c>
      <c r="C1192" s="462"/>
      <c r="D1192" s="462"/>
      <c r="E1192" s="462"/>
      <c r="F1192" s="464" t="str">
        <f t="shared" si="40"/>
        <v/>
      </c>
      <c r="G1192" s="464" t="str">
        <f t="shared" si="41"/>
        <v/>
      </c>
      <c r="H1192" s="456"/>
      <c r="I1192" s="475"/>
    </row>
    <row r="1193" customHeight="1" spans="1:9">
      <c r="A1193" s="460">
        <v>2220305</v>
      </c>
      <c r="B1193" s="486" t="s">
        <v>957</v>
      </c>
      <c r="C1193" s="462"/>
      <c r="D1193" s="462"/>
      <c r="E1193" s="462"/>
      <c r="F1193" s="464" t="str">
        <f t="shared" si="40"/>
        <v/>
      </c>
      <c r="G1193" s="464" t="str">
        <f t="shared" si="41"/>
        <v/>
      </c>
      <c r="H1193" s="456"/>
      <c r="I1193" s="475"/>
    </row>
    <row r="1194" customHeight="1" spans="1:9">
      <c r="A1194" s="460">
        <v>2220399</v>
      </c>
      <c r="B1194" s="486" t="s">
        <v>958</v>
      </c>
      <c r="C1194" s="462"/>
      <c r="D1194" s="462"/>
      <c r="E1194" s="462"/>
      <c r="F1194" s="464" t="str">
        <f t="shared" si="40"/>
        <v/>
      </c>
      <c r="G1194" s="464" t="str">
        <f t="shared" si="41"/>
        <v/>
      </c>
      <c r="H1194" s="456"/>
      <c r="I1194" s="475"/>
    </row>
    <row r="1195" customHeight="1" spans="1:10">
      <c r="A1195" s="453">
        <v>22204</v>
      </c>
      <c r="B1195" s="485" t="s">
        <v>959</v>
      </c>
      <c r="C1195" s="459">
        <f>SUM(C1196:C1200)</f>
        <v>0</v>
      </c>
      <c r="D1195" s="459">
        <f>SUM(D1196:D1200)</f>
        <v>0</v>
      </c>
      <c r="E1195" s="459">
        <f>SUM(E1196:E1200)</f>
        <v>0</v>
      </c>
      <c r="F1195" s="456" t="str">
        <f t="shared" si="40"/>
        <v/>
      </c>
      <c r="G1195" s="456" t="str">
        <f t="shared" si="41"/>
        <v/>
      </c>
      <c r="H1195" s="456"/>
      <c r="I1195" s="474">
        <f>SUM(I1196:I1200)</f>
        <v>0</v>
      </c>
      <c r="J1195" s="473"/>
    </row>
    <row r="1196" customHeight="1" spans="1:9">
      <c r="A1196" s="460">
        <v>2220401</v>
      </c>
      <c r="B1196" s="486" t="s">
        <v>960</v>
      </c>
      <c r="C1196" s="462"/>
      <c r="D1196" s="462"/>
      <c r="E1196" s="462"/>
      <c r="F1196" s="464" t="str">
        <f t="shared" si="40"/>
        <v/>
      </c>
      <c r="G1196" s="464" t="str">
        <f t="shared" si="41"/>
        <v/>
      </c>
      <c r="H1196" s="456"/>
      <c r="I1196" s="475"/>
    </row>
    <row r="1197" customHeight="1" spans="1:9">
      <c r="A1197" s="460">
        <v>2220402</v>
      </c>
      <c r="B1197" s="486" t="s">
        <v>961</v>
      </c>
      <c r="C1197" s="462"/>
      <c r="D1197" s="462"/>
      <c r="E1197" s="462"/>
      <c r="F1197" s="464" t="str">
        <f t="shared" si="40"/>
        <v/>
      </c>
      <c r="G1197" s="464" t="str">
        <f t="shared" si="41"/>
        <v/>
      </c>
      <c r="H1197" s="456"/>
      <c r="I1197" s="475"/>
    </row>
    <row r="1198" customHeight="1" spans="1:9">
      <c r="A1198" s="460">
        <v>2220403</v>
      </c>
      <c r="B1198" s="486" t="s">
        <v>962</v>
      </c>
      <c r="C1198" s="462"/>
      <c r="D1198" s="462"/>
      <c r="E1198" s="462"/>
      <c r="F1198" s="464" t="str">
        <f t="shared" si="40"/>
        <v/>
      </c>
      <c r="G1198" s="464" t="str">
        <f t="shared" si="41"/>
        <v/>
      </c>
      <c r="H1198" s="456"/>
      <c r="I1198" s="475"/>
    </row>
    <row r="1199" customHeight="1" spans="1:9">
      <c r="A1199" s="460">
        <v>2220404</v>
      </c>
      <c r="B1199" s="486" t="s">
        <v>963</v>
      </c>
      <c r="C1199" s="462"/>
      <c r="D1199" s="462"/>
      <c r="E1199" s="462"/>
      <c r="F1199" s="464" t="str">
        <f t="shared" si="40"/>
        <v/>
      </c>
      <c r="G1199" s="464" t="str">
        <f t="shared" si="41"/>
        <v/>
      </c>
      <c r="H1199" s="456"/>
      <c r="I1199" s="475"/>
    </row>
    <row r="1200" customHeight="1" spans="1:9">
      <c r="A1200" s="460">
        <v>2220499</v>
      </c>
      <c r="B1200" s="486" t="s">
        <v>964</v>
      </c>
      <c r="C1200" s="462"/>
      <c r="D1200" s="462"/>
      <c r="E1200" s="462"/>
      <c r="F1200" s="464" t="str">
        <f t="shared" si="40"/>
        <v/>
      </c>
      <c r="G1200" s="464" t="str">
        <f t="shared" si="41"/>
        <v/>
      </c>
      <c r="H1200" s="456"/>
      <c r="I1200" s="475"/>
    </row>
    <row r="1201" customHeight="1" spans="1:10">
      <c r="A1201" s="453">
        <v>22205</v>
      </c>
      <c r="B1201" s="485" t="s">
        <v>965</v>
      </c>
      <c r="C1201" s="459">
        <f>SUM(C1202:C1213)</f>
        <v>0</v>
      </c>
      <c r="D1201" s="459">
        <f>SUM(D1202:D1213)</f>
        <v>0</v>
      </c>
      <c r="E1201" s="459">
        <f>SUM(E1202:E1213)</f>
        <v>0</v>
      </c>
      <c r="F1201" s="456" t="str">
        <f t="shared" si="40"/>
        <v/>
      </c>
      <c r="G1201" s="456" t="str">
        <f t="shared" si="41"/>
        <v/>
      </c>
      <c r="H1201" s="456"/>
      <c r="I1201" s="474">
        <f>SUM(I1202:I1213)</f>
        <v>0</v>
      </c>
      <c r="J1201" s="473"/>
    </row>
    <row r="1202" customHeight="1" spans="1:9">
      <c r="A1202" s="460">
        <v>2220501</v>
      </c>
      <c r="B1202" s="486" t="s">
        <v>966</v>
      </c>
      <c r="C1202" s="462"/>
      <c r="D1202" s="462"/>
      <c r="E1202" s="462"/>
      <c r="F1202" s="464" t="str">
        <f t="shared" si="40"/>
        <v/>
      </c>
      <c r="G1202" s="464" t="str">
        <f t="shared" si="41"/>
        <v/>
      </c>
      <c r="H1202" s="456"/>
      <c r="I1202" s="475"/>
    </row>
    <row r="1203" customHeight="1" spans="1:9">
      <c r="A1203" s="460">
        <v>2220502</v>
      </c>
      <c r="B1203" s="486" t="s">
        <v>967</v>
      </c>
      <c r="C1203" s="462"/>
      <c r="D1203" s="462"/>
      <c r="E1203" s="462"/>
      <c r="F1203" s="464" t="str">
        <f t="shared" si="40"/>
        <v/>
      </c>
      <c r="G1203" s="464" t="str">
        <f t="shared" si="41"/>
        <v/>
      </c>
      <c r="H1203" s="456"/>
      <c r="I1203" s="475"/>
    </row>
    <row r="1204" customHeight="1" spans="1:9">
      <c r="A1204" s="460">
        <v>2220503</v>
      </c>
      <c r="B1204" s="486" t="s">
        <v>968</v>
      </c>
      <c r="C1204" s="462"/>
      <c r="D1204" s="462"/>
      <c r="E1204" s="462"/>
      <c r="F1204" s="464" t="str">
        <f t="shared" si="40"/>
        <v/>
      </c>
      <c r="G1204" s="464" t="str">
        <f t="shared" si="41"/>
        <v/>
      </c>
      <c r="H1204" s="456"/>
      <c r="I1204" s="475"/>
    </row>
    <row r="1205" customHeight="1" spans="1:9">
      <c r="A1205" s="460">
        <v>2220504</v>
      </c>
      <c r="B1205" s="486" t="s">
        <v>969</v>
      </c>
      <c r="C1205" s="462"/>
      <c r="D1205" s="462"/>
      <c r="E1205" s="462"/>
      <c r="F1205" s="464" t="str">
        <f t="shared" si="40"/>
        <v/>
      </c>
      <c r="G1205" s="464" t="str">
        <f t="shared" si="41"/>
        <v/>
      </c>
      <c r="H1205" s="456"/>
      <c r="I1205" s="475"/>
    </row>
    <row r="1206" customHeight="1" spans="1:9">
      <c r="A1206" s="460">
        <v>2220505</v>
      </c>
      <c r="B1206" s="486" t="s">
        <v>970</v>
      </c>
      <c r="C1206" s="462"/>
      <c r="D1206" s="462"/>
      <c r="E1206" s="462"/>
      <c r="F1206" s="464" t="str">
        <f t="shared" si="40"/>
        <v/>
      </c>
      <c r="G1206" s="464" t="str">
        <f t="shared" si="41"/>
        <v/>
      </c>
      <c r="H1206" s="456"/>
      <c r="I1206" s="475"/>
    </row>
    <row r="1207" customHeight="1" spans="1:9">
      <c r="A1207" s="460">
        <v>2220506</v>
      </c>
      <c r="B1207" s="486" t="s">
        <v>971</v>
      </c>
      <c r="C1207" s="462"/>
      <c r="D1207" s="462"/>
      <c r="E1207" s="462"/>
      <c r="F1207" s="464" t="str">
        <f t="shared" si="40"/>
        <v/>
      </c>
      <c r="G1207" s="464" t="str">
        <f t="shared" si="41"/>
        <v/>
      </c>
      <c r="H1207" s="456"/>
      <c r="I1207" s="475"/>
    </row>
    <row r="1208" customHeight="1" spans="1:9">
      <c r="A1208" s="460">
        <v>2220507</v>
      </c>
      <c r="B1208" s="486" t="s">
        <v>972</v>
      </c>
      <c r="C1208" s="462"/>
      <c r="D1208" s="462"/>
      <c r="E1208" s="462"/>
      <c r="F1208" s="464" t="str">
        <f t="shared" si="40"/>
        <v/>
      </c>
      <c r="G1208" s="464" t="str">
        <f t="shared" si="41"/>
        <v/>
      </c>
      <c r="H1208" s="456"/>
      <c r="I1208" s="475"/>
    </row>
    <row r="1209" customHeight="1" spans="1:9">
      <c r="A1209" s="460">
        <v>2220508</v>
      </c>
      <c r="B1209" s="486" t="s">
        <v>973</v>
      </c>
      <c r="C1209" s="462"/>
      <c r="D1209" s="462"/>
      <c r="E1209" s="462"/>
      <c r="F1209" s="464" t="str">
        <f t="shared" si="40"/>
        <v/>
      </c>
      <c r="G1209" s="464" t="str">
        <f t="shared" si="41"/>
        <v/>
      </c>
      <c r="H1209" s="456"/>
      <c r="I1209" s="475"/>
    </row>
    <row r="1210" customHeight="1" spans="1:9">
      <c r="A1210" s="460">
        <v>2220509</v>
      </c>
      <c r="B1210" s="486" t="s">
        <v>974</v>
      </c>
      <c r="C1210" s="462"/>
      <c r="D1210" s="462"/>
      <c r="E1210" s="462"/>
      <c r="F1210" s="464" t="str">
        <f t="shared" si="40"/>
        <v/>
      </c>
      <c r="G1210" s="464" t="str">
        <f t="shared" si="41"/>
        <v/>
      </c>
      <c r="H1210" s="456"/>
      <c r="I1210" s="475"/>
    </row>
    <row r="1211" customHeight="1" spans="1:9">
      <c r="A1211" s="460">
        <v>2220510</v>
      </c>
      <c r="B1211" s="486" t="s">
        <v>975</v>
      </c>
      <c r="C1211" s="462"/>
      <c r="D1211" s="462"/>
      <c r="E1211" s="462"/>
      <c r="F1211" s="464" t="str">
        <f t="shared" si="40"/>
        <v/>
      </c>
      <c r="G1211" s="464" t="str">
        <f t="shared" si="41"/>
        <v/>
      </c>
      <c r="H1211" s="456"/>
      <c r="I1211" s="475"/>
    </row>
    <row r="1212" customHeight="1" spans="1:9">
      <c r="A1212" s="460">
        <v>2220511</v>
      </c>
      <c r="B1212" s="486" t="s">
        <v>976</v>
      </c>
      <c r="C1212" s="462"/>
      <c r="D1212" s="462"/>
      <c r="E1212" s="462"/>
      <c r="F1212" s="464" t="str">
        <f t="shared" si="40"/>
        <v/>
      </c>
      <c r="G1212" s="464" t="str">
        <f t="shared" si="41"/>
        <v/>
      </c>
      <c r="H1212" s="456"/>
      <c r="I1212" s="475"/>
    </row>
    <row r="1213" customHeight="1" spans="1:9">
      <c r="A1213" s="460">
        <v>2220599</v>
      </c>
      <c r="B1213" s="486" t="s">
        <v>977</v>
      </c>
      <c r="C1213" s="462"/>
      <c r="D1213" s="462"/>
      <c r="E1213" s="462"/>
      <c r="F1213" s="464" t="str">
        <f t="shared" si="40"/>
        <v/>
      </c>
      <c r="G1213" s="464" t="str">
        <f t="shared" si="41"/>
        <v/>
      </c>
      <c r="H1213" s="456"/>
      <c r="I1213" s="475"/>
    </row>
    <row r="1214" customHeight="1" spans="1:10">
      <c r="A1214" s="453">
        <v>224</v>
      </c>
      <c r="B1214" s="485" t="s">
        <v>978</v>
      </c>
      <c r="C1214" s="455">
        <f>C1215+C1226+C1233+C1241+C1254+C1258+C1262</f>
        <v>5154.64</v>
      </c>
      <c r="D1214" s="455">
        <f>D1215+D1226+D1233+D1241+D1254+D1258+D1262</f>
        <v>2055</v>
      </c>
      <c r="E1214" s="455">
        <f>E1215+E1226+E1233+E1241+E1254+E1258+E1262</f>
        <v>1633.33</v>
      </c>
      <c r="F1214" s="456">
        <f t="shared" si="40"/>
        <v>0.316865969301445</v>
      </c>
      <c r="G1214" s="456">
        <f t="shared" si="41"/>
        <v>0.794807785888078</v>
      </c>
      <c r="H1214" s="457"/>
      <c r="I1214" s="479">
        <f>I1215+I1226+I1233+I1241+I1254+I1258+I1262</f>
        <v>0</v>
      </c>
      <c r="J1214" s="473"/>
    </row>
    <row r="1215" customHeight="1" spans="1:10">
      <c r="A1215" s="453">
        <v>22401</v>
      </c>
      <c r="B1215" s="485" t="s">
        <v>979</v>
      </c>
      <c r="C1215" s="459">
        <f>SUM(C1216:C1225)</f>
        <v>5113.24</v>
      </c>
      <c r="D1215" s="459">
        <f>SUM(D1216:D1225)</f>
        <v>2003</v>
      </c>
      <c r="E1215" s="459">
        <f>SUM(E1216:E1225)</f>
        <v>1073.47</v>
      </c>
      <c r="F1215" s="456">
        <f t="shared" si="40"/>
        <v>0.209939294850232</v>
      </c>
      <c r="G1215" s="456">
        <f t="shared" si="41"/>
        <v>0.535931103344983</v>
      </c>
      <c r="H1215" s="456"/>
      <c r="I1215" s="474">
        <f>SUM(I1216:I1225)</f>
        <v>0</v>
      </c>
      <c r="J1215" s="473"/>
    </row>
    <row r="1216" customHeight="1" spans="1:9">
      <c r="A1216" s="460">
        <v>2240101</v>
      </c>
      <c r="B1216" s="486" t="s">
        <v>45</v>
      </c>
      <c r="C1216" s="462">
        <v>651.16</v>
      </c>
      <c r="D1216" s="462">
        <v>105</v>
      </c>
      <c r="E1216" s="462">
        <v>469.65</v>
      </c>
      <c r="F1216" s="464">
        <f t="shared" si="40"/>
        <v>0.721251305362737</v>
      </c>
      <c r="G1216" s="464">
        <f t="shared" si="41"/>
        <v>4.47285714285714</v>
      </c>
      <c r="H1216" s="456"/>
      <c r="I1216" s="475"/>
    </row>
    <row r="1217" customHeight="1" spans="1:9">
      <c r="A1217" s="460">
        <v>2240102</v>
      </c>
      <c r="B1217" s="486" t="s">
        <v>46</v>
      </c>
      <c r="C1217" s="462">
        <v>500</v>
      </c>
      <c r="D1217" s="462">
        <v>56</v>
      </c>
      <c r="E1217" s="462"/>
      <c r="F1217" s="464">
        <f t="shared" si="40"/>
        <v>0</v>
      </c>
      <c r="G1217" s="464">
        <f t="shared" si="41"/>
        <v>0</v>
      </c>
      <c r="H1217" s="456"/>
      <c r="I1217" s="475"/>
    </row>
    <row r="1218" customHeight="1" spans="1:9">
      <c r="A1218" s="460">
        <v>2240103</v>
      </c>
      <c r="B1218" s="486" t="s">
        <v>47</v>
      </c>
      <c r="C1218" s="462"/>
      <c r="D1218" s="462"/>
      <c r="E1218" s="462"/>
      <c r="F1218" s="464" t="str">
        <f t="shared" si="40"/>
        <v/>
      </c>
      <c r="G1218" s="464" t="str">
        <f t="shared" si="41"/>
        <v/>
      </c>
      <c r="H1218" s="456"/>
      <c r="I1218" s="475"/>
    </row>
    <row r="1219" customHeight="1" spans="1:9">
      <c r="A1219" s="460">
        <v>2240104</v>
      </c>
      <c r="B1219" s="486" t="s">
        <v>980</v>
      </c>
      <c r="C1219" s="462">
        <v>548</v>
      </c>
      <c r="D1219" s="462">
        <v>80</v>
      </c>
      <c r="E1219" s="462">
        <v>270</v>
      </c>
      <c r="F1219" s="464">
        <f t="shared" si="40"/>
        <v>0.492700729927007</v>
      </c>
      <c r="G1219" s="464">
        <f t="shared" si="41"/>
        <v>3.375</v>
      </c>
      <c r="H1219" s="456"/>
      <c r="I1219" s="475"/>
    </row>
    <row r="1220" customHeight="1" spans="1:9">
      <c r="A1220" s="460">
        <v>2240105</v>
      </c>
      <c r="B1220" s="486" t="s">
        <v>981</v>
      </c>
      <c r="C1220" s="462"/>
      <c r="D1220" s="462"/>
      <c r="E1220" s="462"/>
      <c r="F1220" s="464" t="str">
        <f t="shared" si="40"/>
        <v/>
      </c>
      <c r="G1220" s="464" t="str">
        <f t="shared" si="41"/>
        <v/>
      </c>
      <c r="H1220" s="456"/>
      <c r="I1220" s="475"/>
    </row>
    <row r="1221" customHeight="1" spans="1:9">
      <c r="A1221" s="460">
        <v>2240106</v>
      </c>
      <c r="B1221" s="486" t="s">
        <v>982</v>
      </c>
      <c r="C1221" s="462"/>
      <c r="D1221" s="462"/>
      <c r="E1221" s="462">
        <v>12</v>
      </c>
      <c r="F1221" s="464" t="str">
        <f t="shared" si="40"/>
        <v/>
      </c>
      <c r="G1221" s="464" t="str">
        <f t="shared" si="41"/>
        <v/>
      </c>
      <c r="H1221" s="456"/>
      <c r="I1221" s="475"/>
    </row>
    <row r="1222" customHeight="1" spans="1:9">
      <c r="A1222" s="460">
        <v>2240108</v>
      </c>
      <c r="B1222" s="486" t="s">
        <v>983</v>
      </c>
      <c r="C1222" s="462">
        <v>3053</v>
      </c>
      <c r="D1222" s="462">
        <v>1524</v>
      </c>
      <c r="E1222" s="462">
        <v>165</v>
      </c>
      <c r="F1222" s="464">
        <f t="shared" si="40"/>
        <v>0.0540452014412054</v>
      </c>
      <c r="G1222" s="464">
        <f t="shared" si="41"/>
        <v>0.108267716535433</v>
      </c>
      <c r="H1222" s="456"/>
      <c r="I1222" s="475"/>
    </row>
    <row r="1223" customHeight="1" spans="1:9">
      <c r="A1223" s="460">
        <v>2240109</v>
      </c>
      <c r="B1223" s="486" t="s">
        <v>984</v>
      </c>
      <c r="C1223" s="462"/>
      <c r="D1223" s="462"/>
      <c r="E1223" s="462"/>
      <c r="F1223" s="464" t="str">
        <f t="shared" si="40"/>
        <v/>
      </c>
      <c r="G1223" s="464" t="str">
        <f t="shared" si="41"/>
        <v/>
      </c>
      <c r="H1223" s="456"/>
      <c r="I1223" s="475"/>
    </row>
    <row r="1224" customHeight="1" spans="1:9">
      <c r="A1224" s="460">
        <v>2240150</v>
      </c>
      <c r="B1224" s="486" t="s">
        <v>54</v>
      </c>
      <c r="C1224" s="462">
        <v>312.08</v>
      </c>
      <c r="D1224" s="462">
        <v>113</v>
      </c>
      <c r="E1224" s="462">
        <v>111.82</v>
      </c>
      <c r="F1224" s="464">
        <f t="shared" si="40"/>
        <v>0.358305562676237</v>
      </c>
      <c r="G1224" s="464">
        <f t="shared" si="41"/>
        <v>0.989557522123894</v>
      </c>
      <c r="H1224" s="456"/>
      <c r="I1224" s="475"/>
    </row>
    <row r="1225" customHeight="1" spans="1:9">
      <c r="A1225" s="460">
        <v>2240199</v>
      </c>
      <c r="B1225" s="486" t="s">
        <v>985</v>
      </c>
      <c r="C1225" s="462">
        <v>49</v>
      </c>
      <c r="D1225" s="462">
        <v>125</v>
      </c>
      <c r="E1225" s="462">
        <v>45</v>
      </c>
      <c r="F1225" s="464">
        <f t="shared" si="40"/>
        <v>0.918367346938776</v>
      </c>
      <c r="G1225" s="464">
        <f t="shared" si="41"/>
        <v>0.36</v>
      </c>
      <c r="H1225" s="456"/>
      <c r="I1225" s="475"/>
    </row>
    <row r="1226" customHeight="1" spans="1:10">
      <c r="A1226" s="453">
        <v>22402</v>
      </c>
      <c r="B1226" s="485" t="s">
        <v>986</v>
      </c>
      <c r="C1226" s="459">
        <f>SUM(C1227:C1232)</f>
        <v>21.4</v>
      </c>
      <c r="D1226" s="459">
        <f>SUM(D1227:D1232)</f>
        <v>52</v>
      </c>
      <c r="E1226" s="459">
        <f>SUM(E1227:E1232)</f>
        <v>559.86</v>
      </c>
      <c r="F1226" s="456">
        <f t="shared" si="40"/>
        <v>26.1616822429907</v>
      </c>
      <c r="G1226" s="456">
        <f t="shared" si="41"/>
        <v>10.7665384615385</v>
      </c>
      <c r="H1226" s="456"/>
      <c r="I1226" s="474">
        <f>SUM(I1227:I1232)</f>
        <v>0</v>
      </c>
      <c r="J1226" s="473"/>
    </row>
    <row r="1227" customHeight="1" spans="1:9">
      <c r="A1227" s="460">
        <v>2240201</v>
      </c>
      <c r="B1227" s="486" t="s">
        <v>45</v>
      </c>
      <c r="C1227" s="462">
        <v>21.4</v>
      </c>
      <c r="D1227" s="462"/>
      <c r="E1227" s="462">
        <v>549.86</v>
      </c>
      <c r="F1227" s="464">
        <f t="shared" si="40"/>
        <v>25.6943925233645</v>
      </c>
      <c r="G1227" s="464" t="str">
        <f t="shared" si="41"/>
        <v/>
      </c>
      <c r="H1227" s="456"/>
      <c r="I1227" s="475"/>
    </row>
    <row r="1228" customHeight="1" spans="1:9">
      <c r="A1228" s="460">
        <v>2240202</v>
      </c>
      <c r="B1228" s="486" t="s">
        <v>46</v>
      </c>
      <c r="C1228" s="462"/>
      <c r="D1228" s="462"/>
      <c r="E1228" s="462"/>
      <c r="F1228" s="464" t="str">
        <f t="shared" si="40"/>
        <v/>
      </c>
      <c r="G1228" s="464" t="str">
        <f t="shared" si="41"/>
        <v/>
      </c>
      <c r="H1228" s="456"/>
      <c r="I1228" s="475"/>
    </row>
    <row r="1229" customHeight="1" spans="1:9">
      <c r="A1229" s="460">
        <v>2240203</v>
      </c>
      <c r="B1229" s="486" t="s">
        <v>47</v>
      </c>
      <c r="C1229" s="462"/>
      <c r="D1229" s="462"/>
      <c r="E1229" s="462"/>
      <c r="F1229" s="464" t="str">
        <f t="shared" si="40"/>
        <v/>
      </c>
      <c r="G1229" s="464" t="str">
        <f t="shared" si="41"/>
        <v/>
      </c>
      <c r="H1229" s="456"/>
      <c r="I1229" s="475"/>
    </row>
    <row r="1230" customHeight="1" spans="1:9">
      <c r="A1230" s="460">
        <v>2240204</v>
      </c>
      <c r="B1230" s="486" t="s">
        <v>987</v>
      </c>
      <c r="C1230" s="462"/>
      <c r="D1230" s="462">
        <v>52</v>
      </c>
      <c r="E1230" s="462">
        <v>10</v>
      </c>
      <c r="F1230" s="464" t="str">
        <f t="shared" si="40"/>
        <v/>
      </c>
      <c r="G1230" s="464">
        <f t="shared" si="41"/>
        <v>0.192307692307692</v>
      </c>
      <c r="H1230" s="456"/>
      <c r="I1230" s="475"/>
    </row>
    <row r="1231" customHeight="1" spans="1:10">
      <c r="A1231" s="460">
        <v>2240250</v>
      </c>
      <c r="B1231" s="491" t="s">
        <v>54</v>
      </c>
      <c r="C1231" s="462"/>
      <c r="D1231" s="462"/>
      <c r="E1231" s="462"/>
      <c r="F1231" s="464" t="str">
        <f t="shared" si="40"/>
        <v/>
      </c>
      <c r="G1231" s="464" t="str">
        <f t="shared" si="41"/>
        <v/>
      </c>
      <c r="H1231" s="456"/>
      <c r="I1231" s="475"/>
      <c r="J1231" s="484"/>
    </row>
    <row r="1232" customHeight="1" spans="1:9">
      <c r="A1232" s="460">
        <v>2240299</v>
      </c>
      <c r="B1232" s="486" t="s">
        <v>988</v>
      </c>
      <c r="C1232" s="462"/>
      <c r="D1232" s="462"/>
      <c r="E1232" s="462"/>
      <c r="F1232" s="464" t="str">
        <f t="shared" si="40"/>
        <v/>
      </c>
      <c r="G1232" s="464" t="str">
        <f t="shared" si="41"/>
        <v/>
      </c>
      <c r="H1232" s="456"/>
      <c r="I1232" s="475"/>
    </row>
    <row r="1233" customHeight="1" spans="1:10">
      <c r="A1233" s="453">
        <v>22404</v>
      </c>
      <c r="B1233" s="485" t="s">
        <v>989</v>
      </c>
      <c r="C1233" s="459">
        <f>SUM(C1234:C1240)</f>
        <v>0</v>
      </c>
      <c r="D1233" s="459">
        <f>SUM(D1234:D1240)</f>
        <v>0</v>
      </c>
      <c r="E1233" s="459">
        <f>SUM(E1234:E1240)</f>
        <v>0</v>
      </c>
      <c r="F1233" s="456" t="str">
        <f t="shared" si="40"/>
        <v/>
      </c>
      <c r="G1233" s="456" t="str">
        <f t="shared" si="41"/>
        <v/>
      </c>
      <c r="H1233" s="456"/>
      <c r="I1233" s="474">
        <f>SUM(I1234:I1240)</f>
        <v>0</v>
      </c>
      <c r="J1233" s="473"/>
    </row>
    <row r="1234" customHeight="1" spans="1:9">
      <c r="A1234" s="460">
        <v>2240401</v>
      </c>
      <c r="B1234" s="486" t="s">
        <v>45</v>
      </c>
      <c r="C1234" s="462"/>
      <c r="D1234" s="462"/>
      <c r="E1234" s="462"/>
      <c r="F1234" s="464" t="str">
        <f t="shared" si="40"/>
        <v/>
      </c>
      <c r="G1234" s="464" t="str">
        <f t="shared" si="41"/>
        <v/>
      </c>
      <c r="H1234" s="456"/>
      <c r="I1234" s="475"/>
    </row>
    <row r="1235" customHeight="1" spans="1:9">
      <c r="A1235" s="460">
        <v>2240402</v>
      </c>
      <c r="B1235" s="486" t="s">
        <v>46</v>
      </c>
      <c r="C1235" s="462"/>
      <c r="D1235" s="462"/>
      <c r="E1235" s="462"/>
      <c r="F1235" s="464" t="str">
        <f t="shared" si="40"/>
        <v/>
      </c>
      <c r="G1235" s="464" t="str">
        <f t="shared" si="41"/>
        <v/>
      </c>
      <c r="H1235" s="456"/>
      <c r="I1235" s="475"/>
    </row>
    <row r="1236" customHeight="1" spans="1:9">
      <c r="A1236" s="460">
        <v>2240403</v>
      </c>
      <c r="B1236" s="486" t="s">
        <v>47</v>
      </c>
      <c r="C1236" s="462"/>
      <c r="D1236" s="462"/>
      <c r="E1236" s="462"/>
      <c r="F1236" s="464" t="str">
        <f t="shared" si="40"/>
        <v/>
      </c>
      <c r="G1236" s="464" t="str">
        <f t="shared" si="41"/>
        <v/>
      </c>
      <c r="H1236" s="456"/>
      <c r="I1236" s="475"/>
    </row>
    <row r="1237" customHeight="1" spans="1:9">
      <c r="A1237" s="460">
        <v>2240404</v>
      </c>
      <c r="B1237" s="486" t="s">
        <v>990</v>
      </c>
      <c r="C1237" s="462"/>
      <c r="D1237" s="462"/>
      <c r="E1237" s="462"/>
      <c r="F1237" s="464" t="str">
        <f t="shared" si="40"/>
        <v/>
      </c>
      <c r="G1237" s="464" t="str">
        <f t="shared" si="41"/>
        <v/>
      </c>
      <c r="H1237" s="456"/>
      <c r="I1237" s="475"/>
    </row>
    <row r="1238" customHeight="1" spans="1:9">
      <c r="A1238" s="460">
        <v>2240405</v>
      </c>
      <c r="B1238" s="486" t="s">
        <v>991</v>
      </c>
      <c r="C1238" s="462"/>
      <c r="D1238" s="462"/>
      <c r="E1238" s="462"/>
      <c r="F1238" s="464" t="str">
        <f t="shared" si="40"/>
        <v/>
      </c>
      <c r="G1238" s="464" t="str">
        <f t="shared" si="41"/>
        <v/>
      </c>
      <c r="H1238" s="456"/>
      <c r="I1238" s="475"/>
    </row>
    <row r="1239" customHeight="1" spans="1:9">
      <c r="A1239" s="460">
        <v>2240450</v>
      </c>
      <c r="B1239" s="486" t="s">
        <v>54</v>
      </c>
      <c r="C1239" s="462"/>
      <c r="D1239" s="462"/>
      <c r="E1239" s="462"/>
      <c r="F1239" s="464" t="str">
        <f t="shared" si="40"/>
        <v/>
      </c>
      <c r="G1239" s="464" t="str">
        <f t="shared" si="41"/>
        <v/>
      </c>
      <c r="H1239" s="456"/>
      <c r="I1239" s="475"/>
    </row>
    <row r="1240" customHeight="1" spans="1:9">
      <c r="A1240" s="460">
        <v>2240499</v>
      </c>
      <c r="B1240" s="486" t="s">
        <v>992</v>
      </c>
      <c r="C1240" s="462"/>
      <c r="D1240" s="462"/>
      <c r="E1240" s="462"/>
      <c r="F1240" s="464" t="str">
        <f t="shared" si="40"/>
        <v/>
      </c>
      <c r="G1240" s="464" t="str">
        <f t="shared" si="41"/>
        <v/>
      </c>
      <c r="H1240" s="456"/>
      <c r="I1240" s="475"/>
    </row>
    <row r="1241" customHeight="1" spans="1:10">
      <c r="A1241" s="453">
        <v>22405</v>
      </c>
      <c r="B1241" s="485" t="s">
        <v>993</v>
      </c>
      <c r="C1241" s="459">
        <f>SUM(C1242:C1253)</f>
        <v>0</v>
      </c>
      <c r="D1241" s="459">
        <f>SUM(D1242:D1253)</f>
        <v>0</v>
      </c>
      <c r="E1241" s="459">
        <f>SUM(E1242:E1253)</f>
        <v>0</v>
      </c>
      <c r="F1241" s="456" t="str">
        <f t="shared" si="40"/>
        <v/>
      </c>
      <c r="G1241" s="456" t="str">
        <f t="shared" si="41"/>
        <v/>
      </c>
      <c r="H1241" s="456"/>
      <c r="I1241" s="474">
        <f>SUM(I1242:I1253)</f>
        <v>0</v>
      </c>
      <c r="J1241" s="473"/>
    </row>
    <row r="1242" customHeight="1" spans="1:9">
      <c r="A1242" s="460">
        <v>2240501</v>
      </c>
      <c r="B1242" s="486" t="s">
        <v>45</v>
      </c>
      <c r="C1242" s="462"/>
      <c r="D1242" s="462"/>
      <c r="E1242" s="462"/>
      <c r="F1242" s="464" t="str">
        <f t="shared" si="40"/>
        <v/>
      </c>
      <c r="G1242" s="464" t="str">
        <f t="shared" si="41"/>
        <v/>
      </c>
      <c r="H1242" s="456"/>
      <c r="I1242" s="475"/>
    </row>
    <row r="1243" customHeight="1" spans="1:9">
      <c r="A1243" s="460">
        <v>2240502</v>
      </c>
      <c r="B1243" s="486" t="s">
        <v>46</v>
      </c>
      <c r="C1243" s="462"/>
      <c r="D1243" s="462"/>
      <c r="E1243" s="462"/>
      <c r="F1243" s="464" t="str">
        <f t="shared" si="40"/>
        <v/>
      </c>
      <c r="G1243" s="464" t="str">
        <f t="shared" si="41"/>
        <v/>
      </c>
      <c r="H1243" s="456"/>
      <c r="I1243" s="475"/>
    </row>
    <row r="1244" customHeight="1" spans="1:9">
      <c r="A1244" s="460">
        <v>2240503</v>
      </c>
      <c r="B1244" s="486" t="s">
        <v>47</v>
      </c>
      <c r="C1244" s="462"/>
      <c r="D1244" s="462"/>
      <c r="E1244" s="462"/>
      <c r="F1244" s="464" t="str">
        <f t="shared" si="40"/>
        <v/>
      </c>
      <c r="G1244" s="464" t="str">
        <f t="shared" si="41"/>
        <v/>
      </c>
      <c r="H1244" s="456"/>
      <c r="I1244" s="475"/>
    </row>
    <row r="1245" customHeight="1" spans="1:9">
      <c r="A1245" s="460">
        <v>2240504</v>
      </c>
      <c r="B1245" s="486" t="s">
        <v>994</v>
      </c>
      <c r="C1245" s="462"/>
      <c r="D1245" s="462"/>
      <c r="E1245" s="462"/>
      <c r="F1245" s="464" t="str">
        <f t="shared" si="40"/>
        <v/>
      </c>
      <c r="G1245" s="464" t="str">
        <f t="shared" si="41"/>
        <v/>
      </c>
      <c r="H1245" s="456"/>
      <c r="I1245" s="475"/>
    </row>
    <row r="1246" customHeight="1" spans="1:9">
      <c r="A1246" s="460">
        <v>2240505</v>
      </c>
      <c r="B1246" s="486" t="s">
        <v>995</v>
      </c>
      <c r="C1246" s="462"/>
      <c r="D1246" s="462"/>
      <c r="E1246" s="462"/>
      <c r="F1246" s="464" t="str">
        <f t="shared" si="40"/>
        <v/>
      </c>
      <c r="G1246" s="464" t="str">
        <f t="shared" si="41"/>
        <v/>
      </c>
      <c r="H1246" s="456"/>
      <c r="I1246" s="475"/>
    </row>
    <row r="1247" customHeight="1" spans="1:9">
      <c r="A1247" s="460">
        <v>2240506</v>
      </c>
      <c r="B1247" s="486" t="s">
        <v>996</v>
      </c>
      <c r="C1247" s="462"/>
      <c r="D1247" s="462"/>
      <c r="E1247" s="462"/>
      <c r="F1247" s="464" t="str">
        <f t="shared" si="40"/>
        <v/>
      </c>
      <c r="G1247" s="464" t="str">
        <f t="shared" si="41"/>
        <v/>
      </c>
      <c r="H1247" s="456"/>
      <c r="I1247" s="475"/>
    </row>
    <row r="1248" customHeight="1" spans="1:9">
      <c r="A1248" s="460">
        <v>2240507</v>
      </c>
      <c r="B1248" s="486" t="s">
        <v>997</v>
      </c>
      <c r="C1248" s="462"/>
      <c r="D1248" s="462"/>
      <c r="E1248" s="462"/>
      <c r="F1248" s="464" t="str">
        <f t="shared" si="40"/>
        <v/>
      </c>
      <c r="G1248" s="464" t="str">
        <f t="shared" si="41"/>
        <v/>
      </c>
      <c r="H1248" s="456"/>
      <c r="I1248" s="475"/>
    </row>
    <row r="1249" customHeight="1" spans="1:9">
      <c r="A1249" s="460">
        <v>2240508</v>
      </c>
      <c r="B1249" s="486" t="s">
        <v>998</v>
      </c>
      <c r="C1249" s="462"/>
      <c r="D1249" s="462"/>
      <c r="E1249" s="462"/>
      <c r="F1249" s="464" t="str">
        <f t="shared" si="40"/>
        <v/>
      </c>
      <c r="G1249" s="464" t="str">
        <f t="shared" si="41"/>
        <v/>
      </c>
      <c r="H1249" s="456"/>
      <c r="I1249" s="475"/>
    </row>
    <row r="1250" customHeight="1" spans="1:9">
      <c r="A1250" s="460">
        <v>2240509</v>
      </c>
      <c r="B1250" s="486" t="s">
        <v>999</v>
      </c>
      <c r="C1250" s="462"/>
      <c r="D1250" s="462"/>
      <c r="E1250" s="462"/>
      <c r="F1250" s="464" t="str">
        <f t="shared" ref="F1250:F1275" si="42">IFERROR((E1250/C1250)*100%,"")</f>
        <v/>
      </c>
      <c r="G1250" s="464" t="str">
        <f t="shared" ref="G1250:G1275" si="43">IFERROR((E1250/D1250)*100%,"")</f>
        <v/>
      </c>
      <c r="H1250" s="456"/>
      <c r="I1250" s="475"/>
    </row>
    <row r="1251" customHeight="1" spans="1:9">
      <c r="A1251" s="460">
        <v>2240510</v>
      </c>
      <c r="B1251" s="486" t="s">
        <v>1000</v>
      </c>
      <c r="C1251" s="462"/>
      <c r="D1251" s="462"/>
      <c r="E1251" s="462"/>
      <c r="F1251" s="464" t="str">
        <f t="shared" si="42"/>
        <v/>
      </c>
      <c r="G1251" s="464" t="str">
        <f t="shared" si="43"/>
        <v/>
      </c>
      <c r="H1251" s="456"/>
      <c r="I1251" s="475"/>
    </row>
    <row r="1252" customHeight="1" spans="1:9">
      <c r="A1252" s="460">
        <v>2240550</v>
      </c>
      <c r="B1252" s="486" t="s">
        <v>1001</v>
      </c>
      <c r="C1252" s="462"/>
      <c r="D1252" s="462"/>
      <c r="E1252" s="462"/>
      <c r="F1252" s="464" t="str">
        <f t="shared" si="42"/>
        <v/>
      </c>
      <c r="G1252" s="464" t="str">
        <f t="shared" si="43"/>
        <v/>
      </c>
      <c r="H1252" s="456"/>
      <c r="I1252" s="475"/>
    </row>
    <row r="1253" customHeight="1" spans="1:9">
      <c r="A1253" s="460">
        <v>2240599</v>
      </c>
      <c r="B1253" s="486" t="s">
        <v>1002</v>
      </c>
      <c r="C1253" s="462"/>
      <c r="D1253" s="462"/>
      <c r="E1253" s="462"/>
      <c r="F1253" s="464" t="str">
        <f t="shared" si="42"/>
        <v/>
      </c>
      <c r="G1253" s="464" t="str">
        <f t="shared" si="43"/>
        <v/>
      </c>
      <c r="H1253" s="456"/>
      <c r="I1253" s="475"/>
    </row>
    <row r="1254" customHeight="1" spans="1:10">
      <c r="A1254" s="453">
        <v>22406</v>
      </c>
      <c r="B1254" s="485" t="s">
        <v>1003</v>
      </c>
      <c r="C1254" s="459">
        <f>SUM(C1255:C1257)</f>
        <v>0</v>
      </c>
      <c r="D1254" s="459">
        <f>SUM(D1255:D1257)</f>
        <v>0</v>
      </c>
      <c r="E1254" s="459">
        <f>SUM(E1255:E1257)</f>
        <v>0</v>
      </c>
      <c r="F1254" s="456" t="str">
        <f t="shared" si="42"/>
        <v/>
      </c>
      <c r="G1254" s="456" t="str">
        <f t="shared" si="43"/>
        <v/>
      </c>
      <c r="H1254" s="456"/>
      <c r="I1254" s="474">
        <f>SUM(I1255:I1257)</f>
        <v>0</v>
      </c>
      <c r="J1254" s="473"/>
    </row>
    <row r="1255" customHeight="1" spans="1:9">
      <c r="A1255" s="460">
        <v>2240601</v>
      </c>
      <c r="B1255" s="486" t="s">
        <v>1004</v>
      </c>
      <c r="C1255" s="462"/>
      <c r="D1255" s="462"/>
      <c r="E1255" s="462"/>
      <c r="F1255" s="464" t="str">
        <f t="shared" si="42"/>
        <v/>
      </c>
      <c r="G1255" s="464" t="str">
        <f t="shared" si="43"/>
        <v/>
      </c>
      <c r="H1255" s="456"/>
      <c r="I1255" s="475"/>
    </row>
    <row r="1256" customHeight="1" spans="1:9">
      <c r="A1256" s="460">
        <v>2240602</v>
      </c>
      <c r="B1256" s="486" t="s">
        <v>1005</v>
      </c>
      <c r="C1256" s="462"/>
      <c r="D1256" s="462"/>
      <c r="E1256" s="462"/>
      <c r="F1256" s="464" t="str">
        <f t="shared" si="42"/>
        <v/>
      </c>
      <c r="G1256" s="464" t="str">
        <f t="shared" si="43"/>
        <v/>
      </c>
      <c r="H1256" s="456"/>
      <c r="I1256" s="475"/>
    </row>
    <row r="1257" customHeight="1" spans="1:9">
      <c r="A1257" s="460">
        <v>2240699</v>
      </c>
      <c r="B1257" s="486" t="s">
        <v>1006</v>
      </c>
      <c r="C1257" s="462"/>
      <c r="D1257" s="462"/>
      <c r="E1257" s="462"/>
      <c r="F1257" s="464" t="str">
        <f t="shared" si="42"/>
        <v/>
      </c>
      <c r="G1257" s="464" t="str">
        <f t="shared" si="43"/>
        <v/>
      </c>
      <c r="H1257" s="456"/>
      <c r="I1257" s="475"/>
    </row>
    <row r="1258" customHeight="1" spans="1:10">
      <c r="A1258" s="453">
        <v>22407</v>
      </c>
      <c r="B1258" s="485" t="s">
        <v>1007</v>
      </c>
      <c r="C1258" s="459">
        <f>SUM(C1259:C1261)</f>
        <v>0</v>
      </c>
      <c r="D1258" s="459">
        <f>SUM(D1259:D1261)</f>
        <v>0</v>
      </c>
      <c r="E1258" s="459">
        <f>SUM(E1259:E1261)</f>
        <v>0</v>
      </c>
      <c r="F1258" s="456" t="str">
        <f t="shared" si="42"/>
        <v/>
      </c>
      <c r="G1258" s="456" t="str">
        <f t="shared" si="43"/>
        <v/>
      </c>
      <c r="H1258" s="456"/>
      <c r="I1258" s="474">
        <f>SUM(I1259:I1261)</f>
        <v>0</v>
      </c>
      <c r="J1258" s="473"/>
    </row>
    <row r="1259" customHeight="1" spans="1:9">
      <c r="A1259" s="460">
        <v>2240703</v>
      </c>
      <c r="B1259" s="486" t="s">
        <v>1008</v>
      </c>
      <c r="C1259" s="462"/>
      <c r="D1259" s="462"/>
      <c r="E1259" s="462"/>
      <c r="F1259" s="464" t="str">
        <f t="shared" si="42"/>
        <v/>
      </c>
      <c r="G1259" s="464" t="str">
        <f t="shared" si="43"/>
        <v/>
      </c>
      <c r="H1259" s="456"/>
      <c r="I1259" s="475"/>
    </row>
    <row r="1260" customHeight="1" spans="1:9">
      <c r="A1260" s="460">
        <v>2240704</v>
      </c>
      <c r="B1260" s="486" t="s">
        <v>1009</v>
      </c>
      <c r="C1260" s="462"/>
      <c r="D1260" s="462"/>
      <c r="E1260" s="462"/>
      <c r="F1260" s="464" t="str">
        <f t="shared" si="42"/>
        <v/>
      </c>
      <c r="G1260" s="464" t="str">
        <f t="shared" si="43"/>
        <v/>
      </c>
      <c r="H1260" s="456"/>
      <c r="I1260" s="475"/>
    </row>
    <row r="1261" customHeight="1" spans="1:9">
      <c r="A1261" s="460">
        <v>2240799</v>
      </c>
      <c r="B1261" s="486" t="s">
        <v>1010</v>
      </c>
      <c r="C1261" s="462"/>
      <c r="D1261" s="462"/>
      <c r="E1261" s="480"/>
      <c r="F1261" s="464" t="str">
        <f t="shared" si="42"/>
        <v/>
      </c>
      <c r="G1261" s="464" t="str">
        <f t="shared" si="43"/>
        <v/>
      </c>
      <c r="H1261" s="456"/>
      <c r="I1261" s="481"/>
    </row>
    <row r="1262" customHeight="1" spans="1:10">
      <c r="A1262" s="453">
        <v>22499</v>
      </c>
      <c r="B1262" s="485" t="s">
        <v>1011</v>
      </c>
      <c r="C1262" s="459">
        <f>SUM(C1263)</f>
        <v>20</v>
      </c>
      <c r="D1262" s="459">
        <f>SUM(D1263)</f>
        <v>0</v>
      </c>
      <c r="E1262" s="459">
        <f>SUM(E1263)</f>
        <v>0</v>
      </c>
      <c r="F1262" s="456">
        <f t="shared" si="42"/>
        <v>0</v>
      </c>
      <c r="G1262" s="456" t="str">
        <f t="shared" si="43"/>
        <v/>
      </c>
      <c r="H1262" s="456"/>
      <c r="I1262" s="474">
        <f>SUM(I1263)</f>
        <v>0</v>
      </c>
      <c r="J1262" s="473"/>
    </row>
    <row r="1263" customHeight="1" spans="1:9">
      <c r="A1263" s="460">
        <v>2249999</v>
      </c>
      <c r="B1263" s="486" t="s">
        <v>1012</v>
      </c>
      <c r="C1263" s="462">
        <v>20</v>
      </c>
      <c r="D1263" s="462"/>
      <c r="E1263" s="462"/>
      <c r="F1263" s="464">
        <f t="shared" si="42"/>
        <v>0</v>
      </c>
      <c r="G1263" s="464" t="str">
        <f t="shared" si="43"/>
        <v/>
      </c>
      <c r="H1263" s="456"/>
      <c r="I1263" s="506"/>
    </row>
    <row r="1264" customHeight="1" spans="1:9">
      <c r="A1264" s="460">
        <v>227</v>
      </c>
      <c r="B1264" s="486" t="s">
        <v>1013</v>
      </c>
      <c r="C1264" s="455">
        <v>3530</v>
      </c>
      <c r="D1264" s="455"/>
      <c r="E1264" s="495">
        <v>3500</v>
      </c>
      <c r="F1264" s="464">
        <f t="shared" si="42"/>
        <v>0.991501416430595</v>
      </c>
      <c r="G1264" s="464" t="str">
        <f t="shared" si="43"/>
        <v/>
      </c>
      <c r="H1264" s="457"/>
      <c r="I1264" s="495">
        <v>3500</v>
      </c>
    </row>
    <row r="1265" customHeight="1" spans="1:10">
      <c r="A1265" s="453">
        <v>229</v>
      </c>
      <c r="B1265" s="454" t="s">
        <v>1014</v>
      </c>
      <c r="C1265" s="455">
        <f>SUM(C1266:C1267)</f>
        <v>6000</v>
      </c>
      <c r="D1265" s="455">
        <f>SUM(D1266:D1267)</f>
        <v>32</v>
      </c>
      <c r="E1265" s="455">
        <f>SUM(E1266:E1267)</f>
        <v>0</v>
      </c>
      <c r="F1265" s="456">
        <f t="shared" si="42"/>
        <v>0</v>
      </c>
      <c r="G1265" s="456">
        <f t="shared" si="43"/>
        <v>0</v>
      </c>
      <c r="H1265" s="457"/>
      <c r="I1265" s="455">
        <f>SUM(I1266:I1267)</f>
        <v>0</v>
      </c>
      <c r="J1265" s="473"/>
    </row>
    <row r="1266" customHeight="1" spans="1:9">
      <c r="A1266" s="460">
        <v>22902</v>
      </c>
      <c r="B1266" s="467" t="s">
        <v>1015</v>
      </c>
      <c r="C1266" s="487"/>
      <c r="D1266" s="487"/>
      <c r="E1266" s="489"/>
      <c r="F1266" s="464" t="str">
        <f t="shared" si="42"/>
        <v/>
      </c>
      <c r="G1266" s="464" t="str">
        <f t="shared" si="43"/>
        <v/>
      </c>
      <c r="H1266" s="456"/>
      <c r="I1266" s="489"/>
    </row>
    <row r="1267" customHeight="1" spans="1:9">
      <c r="A1267" s="460">
        <v>22999</v>
      </c>
      <c r="B1267" s="467" t="s">
        <v>878</v>
      </c>
      <c r="C1267" s="487">
        <v>6000</v>
      </c>
      <c r="D1267" s="487">
        <v>32</v>
      </c>
      <c r="E1267" s="489"/>
      <c r="F1267" s="464">
        <f t="shared" si="42"/>
        <v>0</v>
      </c>
      <c r="G1267" s="464">
        <f t="shared" si="43"/>
        <v>0</v>
      </c>
      <c r="H1267" s="456"/>
      <c r="I1267" s="489"/>
    </row>
    <row r="1268" customHeight="1" spans="1:10">
      <c r="A1268" s="453">
        <v>232</v>
      </c>
      <c r="B1268" s="485" t="s">
        <v>1016</v>
      </c>
      <c r="C1268" s="455">
        <f>C1269</f>
        <v>17770.31</v>
      </c>
      <c r="D1268" s="455">
        <f>D1269</f>
        <v>9614</v>
      </c>
      <c r="E1268" s="455">
        <f>E1269</f>
        <v>9039.31</v>
      </c>
      <c r="F1268" s="456">
        <f t="shared" si="42"/>
        <v>0.508674862734527</v>
      </c>
      <c r="G1268" s="456">
        <f t="shared" si="43"/>
        <v>0.940223632203037</v>
      </c>
      <c r="H1268" s="457"/>
      <c r="I1268" s="455">
        <f>I1269</f>
        <v>0</v>
      </c>
      <c r="J1268" s="473"/>
    </row>
    <row r="1269" customHeight="1" spans="1:10">
      <c r="A1269" s="453">
        <v>23203</v>
      </c>
      <c r="B1269" s="485" t="s">
        <v>1017</v>
      </c>
      <c r="C1269" s="459">
        <f>SUM(C1270:C1273)</f>
        <v>17770.31</v>
      </c>
      <c r="D1269" s="459">
        <f>SUM(D1270:D1273)</f>
        <v>9614</v>
      </c>
      <c r="E1269" s="459">
        <f>SUM(E1270:E1273)</f>
        <v>9039.31</v>
      </c>
      <c r="F1269" s="456">
        <f t="shared" si="42"/>
        <v>0.508674862734527</v>
      </c>
      <c r="G1269" s="456">
        <f t="shared" si="43"/>
        <v>0.940223632203037</v>
      </c>
      <c r="H1269" s="456"/>
      <c r="I1269" s="459">
        <f>SUM(I1270:I1273)</f>
        <v>0</v>
      </c>
      <c r="J1269" s="473"/>
    </row>
    <row r="1270" customHeight="1" spans="1:9">
      <c r="A1270" s="460">
        <v>2320301</v>
      </c>
      <c r="B1270" s="486" t="s">
        <v>1018</v>
      </c>
      <c r="C1270" s="496">
        <v>9313.34</v>
      </c>
      <c r="D1270" s="496">
        <v>9614</v>
      </c>
      <c r="E1270" s="497">
        <v>9039.31</v>
      </c>
      <c r="F1270" s="464">
        <f t="shared" si="42"/>
        <v>0.970576613760477</v>
      </c>
      <c r="G1270" s="464">
        <f t="shared" si="43"/>
        <v>0.940223632203037</v>
      </c>
      <c r="H1270" s="456"/>
      <c r="I1270" s="496"/>
    </row>
    <row r="1271" customHeight="1" spans="1:9">
      <c r="A1271" s="460">
        <v>2320302</v>
      </c>
      <c r="B1271" s="486" t="s">
        <v>1019</v>
      </c>
      <c r="C1271" s="496"/>
      <c r="D1271" s="496"/>
      <c r="E1271" s="496"/>
      <c r="F1271" s="464" t="str">
        <f t="shared" si="42"/>
        <v/>
      </c>
      <c r="G1271" s="464" t="str">
        <f t="shared" si="43"/>
        <v/>
      </c>
      <c r="H1271" s="456"/>
      <c r="I1271" s="496"/>
    </row>
    <row r="1272" customHeight="1" spans="1:9">
      <c r="A1272" s="460">
        <v>2320303</v>
      </c>
      <c r="B1272" s="486" t="s">
        <v>1020</v>
      </c>
      <c r="C1272" s="496">
        <v>22</v>
      </c>
      <c r="D1272" s="496"/>
      <c r="E1272" s="496"/>
      <c r="F1272" s="464">
        <f t="shared" si="42"/>
        <v>0</v>
      </c>
      <c r="G1272" s="464" t="str">
        <f t="shared" si="43"/>
        <v/>
      </c>
      <c r="H1272" s="456"/>
      <c r="I1272" s="496"/>
    </row>
    <row r="1273" customHeight="1" spans="1:9">
      <c r="A1273" s="460">
        <v>2320399</v>
      </c>
      <c r="B1273" s="486" t="s">
        <v>1021</v>
      </c>
      <c r="C1273" s="496">
        <v>8434.97</v>
      </c>
      <c r="D1273" s="496"/>
      <c r="E1273" s="496"/>
      <c r="F1273" s="464">
        <f t="shared" si="42"/>
        <v>0</v>
      </c>
      <c r="G1273" s="464" t="str">
        <f t="shared" si="43"/>
        <v/>
      </c>
      <c r="H1273" s="456"/>
      <c r="I1273" s="496"/>
    </row>
    <row r="1274" customHeight="1" spans="1:9">
      <c r="A1274" s="460">
        <v>233</v>
      </c>
      <c r="B1274" s="467" t="s">
        <v>1022</v>
      </c>
      <c r="C1274" s="455">
        <f>C1275</f>
        <v>30</v>
      </c>
      <c r="D1274" s="455">
        <f>D1275</f>
        <v>24</v>
      </c>
      <c r="E1274" s="455">
        <f>E1275</f>
        <v>32.1</v>
      </c>
      <c r="F1274" s="464">
        <f t="shared" si="42"/>
        <v>1.07</v>
      </c>
      <c r="G1274" s="464">
        <f t="shared" si="43"/>
        <v>1.3375</v>
      </c>
      <c r="H1274" s="457"/>
      <c r="I1274" s="455">
        <f>I1275</f>
        <v>0</v>
      </c>
    </row>
    <row r="1275" customHeight="1" spans="1:9">
      <c r="A1275" s="460">
        <v>23303</v>
      </c>
      <c r="B1275" s="467" t="s">
        <v>1023</v>
      </c>
      <c r="C1275" s="487">
        <v>30</v>
      </c>
      <c r="D1275" s="487">
        <v>24</v>
      </c>
      <c r="E1275" s="489">
        <v>32.1</v>
      </c>
      <c r="F1275" s="464">
        <f t="shared" si="42"/>
        <v>1.07</v>
      </c>
      <c r="G1275" s="464">
        <f t="shared" si="43"/>
        <v>1.3375</v>
      </c>
      <c r="H1275" s="456"/>
      <c r="I1275" s="489"/>
    </row>
    <row r="1276" customHeight="1" spans="1:10">
      <c r="A1276" s="498"/>
      <c r="B1276" s="499"/>
      <c r="C1276" s="500"/>
      <c r="D1276" s="500"/>
      <c r="E1276" s="500"/>
      <c r="F1276" s="464"/>
      <c r="G1276" s="464"/>
      <c r="H1276" s="456"/>
      <c r="I1276" s="500"/>
      <c r="J1276" s="507"/>
    </row>
    <row r="1277" customHeight="1" spans="1:10">
      <c r="A1277" s="498"/>
      <c r="B1277" s="499"/>
      <c r="C1277" s="500"/>
      <c r="D1277" s="500"/>
      <c r="E1277" s="500"/>
      <c r="F1277" s="464"/>
      <c r="G1277" s="464"/>
      <c r="H1277" s="456"/>
      <c r="I1277" s="500"/>
      <c r="J1277" s="507"/>
    </row>
    <row r="1278" ht="15.75" customHeight="1" spans="1:10">
      <c r="A1278" s="501"/>
      <c r="B1278" s="502" t="s">
        <v>1024</v>
      </c>
      <c r="C1278" s="503">
        <f>C1274+C1268+C1265+C1264+C1214+C1170+C1149+C1104+C1094+C1064+C1044+C980+C922+C815+C793+C720+C647+C519+C462+C406+C354+C264+C245+C235+C6</f>
        <v>338485</v>
      </c>
      <c r="D1278" s="504">
        <f>D1274+D1268+D1265+D1264+D1214+D1170+D1149+D1104+D1094+D1064+D1044+D980+D922+D815+D793+D720+D647+D519+D462+D406+D354+D264+D245+D235+D6</f>
        <v>377935</v>
      </c>
      <c r="E1278" s="505">
        <f>E1274+E1268+E1265+E1264+E1214+E1170+E1149+E1104+E1094+E1064+E1044+E980+E922+E815+E793+E720+E647+E519+E462+E406+E354+E264+E245+E235+E6</f>
        <v>329344</v>
      </c>
      <c r="F1278" s="456">
        <f>IFERROR((E1278/C1278)*100%,"")</f>
        <v>0.972994371981033</v>
      </c>
      <c r="G1278" s="456">
        <f>IFERROR((E1278/D1278)*100%,"")</f>
        <v>0.871430272401339</v>
      </c>
      <c r="H1278" s="456"/>
      <c r="I1278" s="505">
        <f>I1274+I1268+I1265+I1264+I1214+I1170+I1149+I1104+I1094+I1064+I1044+I980+I922+I815+I793+I720+I647+I519+I462+I406+I354+I264+I245+I235+I6</f>
        <v>3505</v>
      </c>
      <c r="J1278" s="473"/>
    </row>
  </sheetData>
  <mergeCells count="6">
    <mergeCell ref="A2:I2"/>
    <mergeCell ref="A4:B4"/>
    <mergeCell ref="E4:H4"/>
    <mergeCell ref="C4:C5"/>
    <mergeCell ref="D4:D5"/>
    <mergeCell ref="I4:I5"/>
  </mergeCells>
  <printOptions horizontalCentered="1"/>
  <pageMargins left="0.31" right="0.31" top="0.35" bottom="0.35" header="0.31" footer="0.31"/>
  <pageSetup paperSize="9" scale="80" orientation="portrait"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1"/>
  <sheetViews>
    <sheetView zoomScale="85" zoomScaleNormal="85" workbookViewId="0">
      <selection activeCell="I8" sqref="I8"/>
    </sheetView>
  </sheetViews>
  <sheetFormatPr defaultColWidth="8.375" defaultRowHeight="13.9" customHeight="1"/>
  <cols>
    <col min="1" max="1" width="41.5" customWidth="1"/>
    <col min="2" max="2" width="11.75" customWidth="1"/>
    <col min="3" max="3" width="11.375" customWidth="1"/>
    <col min="4" max="4" width="11" customWidth="1"/>
    <col min="5" max="6" width="9.75" customWidth="1"/>
    <col min="7" max="7" width="23.375" customWidth="1"/>
    <col min="8" max="8" width="11.5" customWidth="1"/>
    <col min="9" max="9" width="12.125" customWidth="1"/>
    <col min="10" max="10" width="12" customWidth="1"/>
    <col min="11" max="12" width="9.5" customWidth="1"/>
  </cols>
  <sheetData>
    <row r="1" ht="18" customHeight="1" spans="1:12">
      <c r="A1" s="392" t="s">
        <v>1025</v>
      </c>
      <c r="B1" s="393"/>
      <c r="C1" s="393"/>
      <c r="D1" s="393"/>
      <c r="E1" s="394"/>
      <c r="F1" s="394"/>
      <c r="G1" s="395"/>
      <c r="H1" s="394"/>
      <c r="I1" s="394"/>
      <c r="J1" s="394"/>
      <c r="K1" s="394"/>
      <c r="L1" s="394"/>
    </row>
    <row r="2" ht="23.25" customHeight="1" spans="1:12">
      <c r="A2" s="396" t="s">
        <v>1026</v>
      </c>
      <c r="B2" s="397"/>
      <c r="C2" s="397"/>
      <c r="D2" s="397"/>
      <c r="E2" s="397"/>
      <c r="F2" s="397"/>
      <c r="G2" s="396"/>
      <c r="H2" s="397"/>
      <c r="I2" s="397"/>
      <c r="J2" s="397"/>
      <c r="K2" s="397"/>
      <c r="L2" s="397"/>
    </row>
    <row r="3" ht="20.25" customHeight="1" spans="1:12">
      <c r="A3" s="395"/>
      <c r="B3" s="394"/>
      <c r="C3" s="394"/>
      <c r="D3" s="394"/>
      <c r="E3" s="394"/>
      <c r="F3" s="394"/>
      <c r="G3" s="395"/>
      <c r="H3" s="394"/>
      <c r="I3" s="394"/>
      <c r="J3" s="394"/>
      <c r="K3" s="394"/>
      <c r="L3" s="421"/>
    </row>
    <row r="4" ht="31.5" customHeight="1" spans="1:12">
      <c r="A4" s="398" t="s">
        <v>1027</v>
      </c>
      <c r="B4" s="399"/>
      <c r="C4" s="399"/>
      <c r="D4" s="399"/>
      <c r="E4" s="399"/>
      <c r="F4" s="400"/>
      <c r="G4" s="398" t="s">
        <v>1028</v>
      </c>
      <c r="H4" s="401"/>
      <c r="I4" s="401"/>
      <c r="J4" s="401"/>
      <c r="K4" s="401"/>
      <c r="L4" s="422"/>
    </row>
    <row r="5" ht="21.75" customHeight="1" spans="1:12">
      <c r="A5" s="402" t="s">
        <v>2</v>
      </c>
      <c r="B5" s="403" t="s">
        <v>3</v>
      </c>
      <c r="C5" s="403" t="s">
        <v>4</v>
      </c>
      <c r="D5" s="404" t="s">
        <v>5</v>
      </c>
      <c r="E5" s="404"/>
      <c r="F5" s="404"/>
      <c r="G5" s="405" t="s">
        <v>2</v>
      </c>
      <c r="H5" s="403" t="s">
        <v>3</v>
      </c>
      <c r="I5" s="403" t="s">
        <v>4</v>
      </c>
      <c r="J5" s="404" t="s">
        <v>5</v>
      </c>
      <c r="K5" s="404"/>
      <c r="L5" s="404"/>
    </row>
    <row r="6" ht="45.75" customHeight="1" spans="1:12">
      <c r="A6" s="406"/>
      <c r="B6" s="407"/>
      <c r="C6" s="407"/>
      <c r="D6" s="404" t="s">
        <v>8</v>
      </c>
      <c r="E6" s="408" t="s">
        <v>9</v>
      </c>
      <c r="F6" s="408" t="s">
        <v>10</v>
      </c>
      <c r="G6" s="405"/>
      <c r="H6" s="407"/>
      <c r="I6" s="407"/>
      <c r="J6" s="404" t="s">
        <v>8</v>
      </c>
      <c r="K6" s="408" t="s">
        <v>9</v>
      </c>
      <c r="L6" s="408" t="s">
        <v>10</v>
      </c>
    </row>
    <row r="7" ht="20.25" customHeight="1" spans="1:12">
      <c r="A7" s="8" t="s">
        <v>1029</v>
      </c>
      <c r="B7" s="45">
        <v>142354</v>
      </c>
      <c r="C7" s="45">
        <v>115812</v>
      </c>
      <c r="D7" s="45">
        <v>122333</v>
      </c>
      <c r="E7" s="409">
        <f t="shared" ref="E7:E70" si="0">IFERROR((D7/B7)*100%,"")</f>
        <v>0.859357657670315</v>
      </c>
      <c r="F7" s="409">
        <f t="shared" ref="F7:F70" si="1">IFERROR((D7/C7)*100%,"")</f>
        <v>1.05630677304597</v>
      </c>
      <c r="G7" s="8" t="s">
        <v>1030</v>
      </c>
      <c r="H7" s="45">
        <v>338485</v>
      </c>
      <c r="I7" s="45">
        <v>377935</v>
      </c>
      <c r="J7" s="45">
        <v>329344</v>
      </c>
      <c r="K7" s="409">
        <f>IFERROR((J7/H7)*100%,"")</f>
        <v>0.972994371981033</v>
      </c>
      <c r="L7" s="409">
        <f>IFERROR((J7/I7)*100%,"")</f>
        <v>0.871430272401339</v>
      </c>
    </row>
    <row r="8" ht="20.25" customHeight="1" spans="1:12">
      <c r="A8" s="410" t="s">
        <v>1031</v>
      </c>
      <c r="B8" s="411">
        <f>B9+B78+B82+B83+B87+B88+B90+B94+B95+B96</f>
        <v>224451</v>
      </c>
      <c r="C8" s="411">
        <f>C9+C78+C82+C83+C87+C88+C89+C94+C95+C96</f>
        <v>324159</v>
      </c>
      <c r="D8" s="411">
        <f>D9+D78+D82+D83+D87+D88+D90+D94+D95+D96</f>
        <v>279080</v>
      </c>
      <c r="E8" s="409">
        <f t="shared" si="0"/>
        <v>1.2433894257544</v>
      </c>
      <c r="F8" s="409">
        <f t="shared" si="1"/>
        <v>0.860935528552346</v>
      </c>
      <c r="G8" s="410" t="s">
        <v>1032</v>
      </c>
      <c r="H8" s="411">
        <f>H9+H83+H84+H85+H86+H87+H88+H90+H94+H95+H96</f>
        <v>28320</v>
      </c>
      <c r="I8" s="411">
        <f>I9+I83+I84+I85+I86+I87+I88+I89+I94+I95+I96</f>
        <v>62036</v>
      </c>
      <c r="J8" s="411">
        <f>J9+J83+J84+J85+J86+J87+J88+J90+J94+J95+J96</f>
        <v>72069</v>
      </c>
      <c r="K8" s="409">
        <f>IFERROR((J8/H8)*100%,"")</f>
        <v>2.5448093220339</v>
      </c>
      <c r="L8" s="409">
        <f>IFERROR((J8/I8)*100%,"")</f>
        <v>1.16172867367335</v>
      </c>
    </row>
    <row r="9" ht="20.25" customHeight="1" spans="1:12">
      <c r="A9" s="412" t="s">
        <v>1033</v>
      </c>
      <c r="B9" s="413">
        <f>B10+B17+B53</f>
        <v>224451</v>
      </c>
      <c r="C9" s="413">
        <f>C10+C17+C53</f>
        <v>282158</v>
      </c>
      <c r="D9" s="413">
        <f>D10+D17+D53</f>
        <v>228844</v>
      </c>
      <c r="E9" s="409">
        <f t="shared" si="0"/>
        <v>1.01957220061394</v>
      </c>
      <c r="F9" s="409">
        <f t="shared" si="1"/>
        <v>0.81104912850247</v>
      </c>
      <c r="G9" s="412" t="s">
        <v>1034</v>
      </c>
      <c r="H9" s="413">
        <f>SUM(H10:H11)</f>
        <v>28320</v>
      </c>
      <c r="I9" s="413">
        <f>SUM(I10:I11)</f>
        <v>22354</v>
      </c>
      <c r="J9" s="413">
        <f>SUM(J10:J11)</f>
        <v>21833</v>
      </c>
      <c r="K9" s="409">
        <f>IFERROR((J9/H9)*100%,"")</f>
        <v>0.770939265536723</v>
      </c>
      <c r="L9" s="409">
        <f>IFERROR((J9/I9)*100%,"")</f>
        <v>0.976693209269035</v>
      </c>
    </row>
    <row r="10" ht="20.25" customHeight="1" spans="1:12">
      <c r="A10" s="412" t="s">
        <v>1035</v>
      </c>
      <c r="B10" s="413">
        <f>SUM(B11:B16)</f>
        <v>7310</v>
      </c>
      <c r="C10" s="413">
        <f>SUM(C11:C16)</f>
        <v>7310</v>
      </c>
      <c r="D10" s="413">
        <f>SUM(D11:D16)</f>
        <v>7310</v>
      </c>
      <c r="E10" s="409">
        <f t="shared" si="0"/>
        <v>1</v>
      </c>
      <c r="F10" s="409">
        <f t="shared" si="1"/>
        <v>1</v>
      </c>
      <c r="G10" s="412" t="s">
        <v>1036</v>
      </c>
      <c r="H10" s="414">
        <v>20050</v>
      </c>
      <c r="I10" s="414">
        <v>13242</v>
      </c>
      <c r="J10" s="414">
        <v>11066</v>
      </c>
      <c r="K10" s="415">
        <f>IFERROR((J10/H10)*100%,"")</f>
        <v>0.551920199501247</v>
      </c>
      <c r="L10" s="423">
        <f>IFERROR((J10/I10)*100%,"")</f>
        <v>0.8356743694306</v>
      </c>
    </row>
    <row r="11" ht="20.25" customHeight="1" spans="1:12">
      <c r="A11" s="410" t="s">
        <v>1037</v>
      </c>
      <c r="B11" s="414">
        <v>437</v>
      </c>
      <c r="C11" s="414">
        <v>437</v>
      </c>
      <c r="D11" s="414">
        <v>437</v>
      </c>
      <c r="E11" s="415">
        <f t="shared" si="0"/>
        <v>1</v>
      </c>
      <c r="F11" s="415">
        <f t="shared" si="1"/>
        <v>1</v>
      </c>
      <c r="G11" s="412" t="s">
        <v>1038</v>
      </c>
      <c r="H11" s="414">
        <v>8270</v>
      </c>
      <c r="I11" s="414">
        <v>9112</v>
      </c>
      <c r="J11" s="414">
        <v>10767</v>
      </c>
      <c r="K11" s="415">
        <f>IFERROR((J11/H11)*100%,"")</f>
        <v>1.30193470374849</v>
      </c>
      <c r="L11" s="423">
        <f>IFERROR((J11/I11)*100%,"")</f>
        <v>1.18162862159789</v>
      </c>
    </row>
    <row r="12" ht="20.25" customHeight="1" spans="1:12">
      <c r="A12" s="410" t="s">
        <v>1039</v>
      </c>
      <c r="B12" s="414">
        <v>287</v>
      </c>
      <c r="C12" s="414">
        <v>287</v>
      </c>
      <c r="D12" s="414">
        <v>287</v>
      </c>
      <c r="E12" s="416">
        <f t="shared" si="0"/>
        <v>1</v>
      </c>
      <c r="F12" s="416">
        <f t="shared" si="1"/>
        <v>1</v>
      </c>
      <c r="G12" s="412"/>
      <c r="H12" s="412"/>
      <c r="I12" s="412"/>
      <c r="J12" s="412"/>
      <c r="K12" s="412"/>
      <c r="L12" s="417"/>
    </row>
    <row r="13" ht="20.25" customHeight="1" spans="1:12">
      <c r="A13" s="410" t="s">
        <v>1040</v>
      </c>
      <c r="B13" s="414"/>
      <c r="C13" s="414"/>
      <c r="D13" s="414"/>
      <c r="E13" s="416" t="str">
        <f t="shared" si="0"/>
        <v/>
      </c>
      <c r="F13" s="416" t="str">
        <f t="shared" si="1"/>
        <v/>
      </c>
      <c r="G13" s="412" t="s">
        <v>37</v>
      </c>
      <c r="H13" s="412"/>
      <c r="I13" s="412"/>
      <c r="J13" s="412"/>
      <c r="K13" s="412"/>
      <c r="L13" s="417"/>
    </row>
    <row r="14" ht="20.25" customHeight="1" spans="1:12">
      <c r="A14" s="410" t="s">
        <v>1041</v>
      </c>
      <c r="B14" s="414"/>
      <c r="C14" s="414"/>
      <c r="D14" s="414"/>
      <c r="E14" s="416" t="str">
        <f t="shared" si="0"/>
        <v/>
      </c>
      <c r="F14" s="416" t="str">
        <f t="shared" si="1"/>
        <v/>
      </c>
      <c r="G14" s="412" t="s">
        <v>37</v>
      </c>
      <c r="H14" s="412"/>
      <c r="I14" s="412"/>
      <c r="J14" s="412"/>
      <c r="K14" s="412"/>
      <c r="L14" s="417"/>
    </row>
    <row r="15" ht="20.25" customHeight="1" spans="1:12">
      <c r="A15" s="410" t="s">
        <v>1042</v>
      </c>
      <c r="B15" s="414">
        <v>6586</v>
      </c>
      <c r="C15" s="414">
        <v>6586</v>
      </c>
      <c r="D15" s="414">
        <v>6586</v>
      </c>
      <c r="E15" s="416">
        <f t="shared" si="0"/>
        <v>1</v>
      </c>
      <c r="F15" s="416">
        <f t="shared" si="1"/>
        <v>1</v>
      </c>
      <c r="G15" s="412" t="s">
        <v>37</v>
      </c>
      <c r="H15" s="412"/>
      <c r="I15" s="412"/>
      <c r="J15" s="412"/>
      <c r="K15" s="412"/>
      <c r="L15" s="417"/>
    </row>
    <row r="16" ht="20.25" customHeight="1" spans="1:12">
      <c r="A16" s="410" t="s">
        <v>1043</v>
      </c>
      <c r="B16" s="414"/>
      <c r="C16" s="414"/>
      <c r="D16" s="414"/>
      <c r="E16" s="416" t="str">
        <f t="shared" si="0"/>
        <v/>
      </c>
      <c r="F16" s="416" t="str">
        <f t="shared" si="1"/>
        <v/>
      </c>
      <c r="G16" s="412" t="s">
        <v>37</v>
      </c>
      <c r="H16" s="412"/>
      <c r="I16" s="412"/>
      <c r="J16" s="412"/>
      <c r="K16" s="412"/>
      <c r="L16" s="417"/>
    </row>
    <row r="17" ht="20.25" customHeight="1" spans="1:12">
      <c r="A17" s="410" t="s">
        <v>1044</v>
      </c>
      <c r="B17" s="413">
        <f>SUM(B18:B52)</f>
        <v>169682.54</v>
      </c>
      <c r="C17" s="413">
        <f>SUM(C18:C52)</f>
        <v>245636</v>
      </c>
      <c r="D17" s="413">
        <f>SUM(D18:D52)</f>
        <v>194568</v>
      </c>
      <c r="E17" s="416">
        <f t="shared" si="0"/>
        <v>1.14665893143749</v>
      </c>
      <c r="F17" s="416">
        <f t="shared" si="1"/>
        <v>0.792098878014623</v>
      </c>
      <c r="G17" s="412" t="s">
        <v>37</v>
      </c>
      <c r="H17" s="412"/>
      <c r="I17" s="412"/>
      <c r="J17" s="412"/>
      <c r="K17" s="412" t="s">
        <v>37</v>
      </c>
      <c r="L17" s="417"/>
    </row>
    <row r="18" ht="20.25" customHeight="1" spans="1:12">
      <c r="A18" s="410" t="s">
        <v>1045</v>
      </c>
      <c r="B18" s="414">
        <v>5524</v>
      </c>
      <c r="C18" s="414">
        <v>5524</v>
      </c>
      <c r="D18" s="414">
        <v>5524</v>
      </c>
      <c r="E18" s="416">
        <f t="shared" si="0"/>
        <v>1</v>
      </c>
      <c r="F18" s="416">
        <f t="shared" si="1"/>
        <v>1</v>
      </c>
      <c r="G18" s="412" t="s">
        <v>37</v>
      </c>
      <c r="H18" s="412"/>
      <c r="I18" s="412"/>
      <c r="J18" s="412"/>
      <c r="K18" s="412"/>
      <c r="L18" s="417"/>
    </row>
    <row r="19" ht="20.25" customHeight="1" spans="1:12">
      <c r="A19" s="417" t="s">
        <v>1046</v>
      </c>
      <c r="B19" s="414">
        <v>47113.99</v>
      </c>
      <c r="C19" s="414">
        <v>42016</v>
      </c>
      <c r="D19" s="414">
        <v>41548</v>
      </c>
      <c r="E19" s="416">
        <f t="shared" si="0"/>
        <v>0.881861205132488</v>
      </c>
      <c r="F19" s="416">
        <f t="shared" si="1"/>
        <v>0.988861386138614</v>
      </c>
      <c r="G19" s="412" t="s">
        <v>37</v>
      </c>
      <c r="H19" s="412"/>
      <c r="I19" s="412"/>
      <c r="J19" s="412"/>
      <c r="K19" s="412"/>
      <c r="L19" s="417"/>
    </row>
    <row r="20" ht="20.25" customHeight="1" spans="1:12">
      <c r="A20" s="418" t="s">
        <v>1047</v>
      </c>
      <c r="B20" s="414">
        <v>6849</v>
      </c>
      <c r="C20" s="414">
        <v>6943</v>
      </c>
      <c r="D20" s="414">
        <v>6943</v>
      </c>
      <c r="E20" s="416">
        <f t="shared" si="0"/>
        <v>1.01372463133304</v>
      </c>
      <c r="F20" s="416">
        <f t="shared" si="1"/>
        <v>1</v>
      </c>
      <c r="G20" s="412" t="s">
        <v>37</v>
      </c>
      <c r="H20" s="412"/>
      <c r="I20" s="412"/>
      <c r="J20" s="412"/>
      <c r="K20" s="412"/>
      <c r="L20" s="417"/>
    </row>
    <row r="21" ht="20.25" customHeight="1" spans="1:12">
      <c r="A21" s="418" t="s">
        <v>1048</v>
      </c>
      <c r="B21" s="414">
        <v>3020</v>
      </c>
      <c r="C21" s="414">
        <v>6855</v>
      </c>
      <c r="D21" s="414">
        <v>4322</v>
      </c>
      <c r="E21" s="416">
        <f t="shared" si="0"/>
        <v>1.43112582781457</v>
      </c>
      <c r="F21" s="416">
        <f t="shared" si="1"/>
        <v>0.630488694383662</v>
      </c>
      <c r="G21" s="412" t="s">
        <v>37</v>
      </c>
      <c r="H21" s="412"/>
      <c r="I21" s="412"/>
      <c r="J21" s="412"/>
      <c r="K21" s="412"/>
      <c r="L21" s="417"/>
    </row>
    <row r="22" ht="20.25" customHeight="1" spans="1:12">
      <c r="A22" s="418" t="s">
        <v>1049</v>
      </c>
      <c r="B22" s="414"/>
      <c r="C22" s="414"/>
      <c r="D22" s="414"/>
      <c r="E22" s="416" t="str">
        <f t="shared" si="0"/>
        <v/>
      </c>
      <c r="F22" s="416" t="str">
        <f t="shared" si="1"/>
        <v/>
      </c>
      <c r="G22" s="412" t="s">
        <v>37</v>
      </c>
      <c r="H22" s="412"/>
      <c r="I22" s="412"/>
      <c r="J22" s="412"/>
      <c r="K22" s="412"/>
      <c r="L22" s="417"/>
    </row>
    <row r="23" ht="20.25" customHeight="1" spans="1:12">
      <c r="A23" s="418" t="s">
        <v>1050</v>
      </c>
      <c r="B23" s="414">
        <v>2090</v>
      </c>
      <c r="C23" s="414">
        <v>2090</v>
      </c>
      <c r="D23" s="414">
        <v>2090</v>
      </c>
      <c r="E23" s="416">
        <f t="shared" si="0"/>
        <v>1</v>
      </c>
      <c r="F23" s="416">
        <f t="shared" si="1"/>
        <v>1</v>
      </c>
      <c r="G23" s="412" t="s">
        <v>37</v>
      </c>
      <c r="H23" s="412"/>
      <c r="I23" s="412"/>
      <c r="J23" s="412"/>
      <c r="K23" s="412"/>
      <c r="L23" s="417"/>
    </row>
    <row r="24" ht="20.25" customHeight="1" spans="1:12">
      <c r="A24" s="418" t="s">
        <v>1051</v>
      </c>
      <c r="B24" s="414"/>
      <c r="C24" s="414">
        <v>2506</v>
      </c>
      <c r="D24" s="414">
        <v>2506</v>
      </c>
      <c r="E24" s="416" t="str">
        <f t="shared" si="0"/>
        <v/>
      </c>
      <c r="F24" s="416">
        <f t="shared" si="1"/>
        <v>1</v>
      </c>
      <c r="G24" s="418" t="s">
        <v>37</v>
      </c>
      <c r="H24" s="418"/>
      <c r="I24" s="418"/>
      <c r="J24" s="418"/>
      <c r="K24" s="418"/>
      <c r="L24" s="417"/>
    </row>
    <row r="25" ht="20.25" customHeight="1" spans="1:12">
      <c r="A25" s="418" t="s">
        <v>1052</v>
      </c>
      <c r="B25" s="414"/>
      <c r="C25" s="414"/>
      <c r="D25" s="414"/>
      <c r="E25" s="416" t="str">
        <f t="shared" si="0"/>
        <v/>
      </c>
      <c r="F25" s="416" t="str">
        <f t="shared" si="1"/>
        <v/>
      </c>
      <c r="G25" s="418" t="s">
        <v>37</v>
      </c>
      <c r="H25" s="418"/>
      <c r="I25" s="418"/>
      <c r="J25" s="418"/>
      <c r="K25" s="418"/>
      <c r="L25" s="417"/>
    </row>
    <row r="26" ht="20.25" customHeight="1" spans="1:12">
      <c r="A26" s="418" t="s">
        <v>1053</v>
      </c>
      <c r="B26" s="414">
        <v>11193</v>
      </c>
      <c r="C26" s="414">
        <v>13187</v>
      </c>
      <c r="D26" s="414">
        <v>11604</v>
      </c>
      <c r="E26" s="416">
        <f t="shared" si="0"/>
        <v>1.03671937818279</v>
      </c>
      <c r="F26" s="416">
        <f t="shared" si="1"/>
        <v>0.879957533934936</v>
      </c>
      <c r="G26" s="417" t="s">
        <v>37</v>
      </c>
      <c r="H26" s="417"/>
      <c r="I26" s="417"/>
      <c r="J26" s="417"/>
      <c r="K26" s="417"/>
      <c r="L26" s="417"/>
    </row>
    <row r="27" ht="20.25" customHeight="1" spans="1:12">
      <c r="A27" s="418" t="s">
        <v>1054</v>
      </c>
      <c r="B27" s="414"/>
      <c r="C27" s="414"/>
      <c r="D27" s="414"/>
      <c r="E27" s="416" t="str">
        <f t="shared" si="0"/>
        <v/>
      </c>
      <c r="F27" s="416" t="str">
        <f t="shared" si="1"/>
        <v/>
      </c>
      <c r="G27" s="418" t="s">
        <v>37</v>
      </c>
      <c r="H27" s="418"/>
      <c r="I27" s="418"/>
      <c r="J27" s="418"/>
      <c r="K27" s="418"/>
      <c r="L27" s="417"/>
    </row>
    <row r="28" ht="20.25" customHeight="1" spans="1:12">
      <c r="A28" s="418" t="s">
        <v>1055</v>
      </c>
      <c r="B28" s="414"/>
      <c r="C28" s="414"/>
      <c r="D28" s="414"/>
      <c r="E28" s="416" t="str">
        <f t="shared" si="0"/>
        <v/>
      </c>
      <c r="F28" s="416" t="str">
        <f t="shared" si="1"/>
        <v/>
      </c>
      <c r="G28" s="418" t="s">
        <v>37</v>
      </c>
      <c r="H28" s="418"/>
      <c r="I28" s="418"/>
      <c r="J28" s="418"/>
      <c r="K28" s="418"/>
      <c r="L28" s="417"/>
    </row>
    <row r="29" ht="20.25" customHeight="1" spans="1:12">
      <c r="A29" s="418" t="s">
        <v>1056</v>
      </c>
      <c r="B29" s="414"/>
      <c r="C29" s="414"/>
      <c r="D29" s="414"/>
      <c r="E29" s="416" t="str">
        <f t="shared" si="0"/>
        <v/>
      </c>
      <c r="F29" s="416" t="str">
        <f t="shared" si="1"/>
        <v/>
      </c>
      <c r="G29" s="418" t="s">
        <v>37</v>
      </c>
      <c r="H29" s="418"/>
      <c r="I29" s="418"/>
      <c r="J29" s="418"/>
      <c r="K29" s="418"/>
      <c r="L29" s="417"/>
    </row>
    <row r="30" ht="20.25" customHeight="1" spans="1:12">
      <c r="A30" s="418" t="s">
        <v>1057</v>
      </c>
      <c r="B30" s="414">
        <v>351.8</v>
      </c>
      <c r="C30" s="414">
        <v>495</v>
      </c>
      <c r="D30" s="414">
        <v>495</v>
      </c>
      <c r="E30" s="416">
        <f t="shared" si="0"/>
        <v>1.40704945992041</v>
      </c>
      <c r="F30" s="416">
        <f t="shared" si="1"/>
        <v>1</v>
      </c>
      <c r="G30" s="418" t="s">
        <v>37</v>
      </c>
      <c r="H30" s="418"/>
      <c r="I30" s="418"/>
      <c r="J30" s="418"/>
      <c r="K30" s="418"/>
      <c r="L30" s="417"/>
    </row>
    <row r="31" ht="20.25" customHeight="1" spans="1:12">
      <c r="A31" s="419" t="s">
        <v>1058</v>
      </c>
      <c r="B31" s="420"/>
      <c r="C31" s="420"/>
      <c r="D31" s="420"/>
      <c r="E31" s="416" t="str">
        <f t="shared" si="0"/>
        <v/>
      </c>
      <c r="F31" s="416" t="str">
        <f t="shared" si="1"/>
        <v/>
      </c>
      <c r="G31" s="418" t="s">
        <v>37</v>
      </c>
      <c r="H31" s="418"/>
      <c r="I31" s="418"/>
      <c r="J31" s="418"/>
      <c r="K31" s="418"/>
      <c r="L31" s="417"/>
    </row>
    <row r="32" ht="20.25" customHeight="1" spans="1:12">
      <c r="A32" s="419" t="s">
        <v>1059</v>
      </c>
      <c r="B32" s="420"/>
      <c r="C32" s="420"/>
      <c r="D32" s="420"/>
      <c r="E32" s="416" t="str">
        <f t="shared" si="0"/>
        <v/>
      </c>
      <c r="F32" s="416" t="str">
        <f t="shared" si="1"/>
        <v/>
      </c>
      <c r="G32" s="418" t="s">
        <v>37</v>
      </c>
      <c r="H32" s="418"/>
      <c r="I32" s="418"/>
      <c r="J32" s="418"/>
      <c r="K32" s="418"/>
      <c r="L32" s="417"/>
    </row>
    <row r="33" ht="20.25" customHeight="1" spans="1:12">
      <c r="A33" s="419" t="s">
        <v>1060</v>
      </c>
      <c r="B33" s="420"/>
      <c r="C33" s="420"/>
      <c r="D33" s="420"/>
      <c r="E33" s="416" t="str">
        <f t="shared" si="0"/>
        <v/>
      </c>
      <c r="F33" s="416" t="str">
        <f t="shared" si="1"/>
        <v/>
      </c>
      <c r="G33" s="418" t="s">
        <v>37</v>
      </c>
      <c r="H33" s="418"/>
      <c r="I33" s="418"/>
      <c r="J33" s="418"/>
      <c r="K33" s="418"/>
      <c r="L33" s="417"/>
    </row>
    <row r="34" ht="20.25" customHeight="1" spans="1:12">
      <c r="A34" s="419" t="s">
        <v>1061</v>
      </c>
      <c r="B34" s="420"/>
      <c r="C34" s="420">
        <v>1347</v>
      </c>
      <c r="D34" s="420">
        <v>1347</v>
      </c>
      <c r="E34" s="416" t="str">
        <f t="shared" si="0"/>
        <v/>
      </c>
      <c r="F34" s="416">
        <f t="shared" si="1"/>
        <v>1</v>
      </c>
      <c r="G34" s="418" t="s">
        <v>37</v>
      </c>
      <c r="H34" s="418"/>
      <c r="I34" s="418"/>
      <c r="J34" s="418"/>
      <c r="K34" s="418"/>
      <c r="L34" s="417"/>
    </row>
    <row r="35" ht="20.25" customHeight="1" spans="1:12">
      <c r="A35" s="419" t="s">
        <v>1062</v>
      </c>
      <c r="B35" s="420">
        <v>3572</v>
      </c>
      <c r="C35" s="420">
        <v>4568</v>
      </c>
      <c r="D35" s="420">
        <v>8568</v>
      </c>
      <c r="E35" s="416">
        <f t="shared" si="0"/>
        <v>2.3986562150056</v>
      </c>
      <c r="F35" s="416">
        <f t="shared" si="1"/>
        <v>1.87565674255692</v>
      </c>
      <c r="G35" s="412" t="s">
        <v>37</v>
      </c>
      <c r="H35" s="412"/>
      <c r="I35" s="412"/>
      <c r="J35" s="412"/>
      <c r="K35" s="412"/>
      <c r="L35" s="417"/>
    </row>
    <row r="36" ht="20.25" customHeight="1" spans="1:12">
      <c r="A36" s="419" t="s">
        <v>1063</v>
      </c>
      <c r="B36" s="420"/>
      <c r="C36" s="420"/>
      <c r="D36" s="420"/>
      <c r="E36" s="416" t="str">
        <f t="shared" si="0"/>
        <v/>
      </c>
      <c r="F36" s="416" t="str">
        <f t="shared" si="1"/>
        <v/>
      </c>
      <c r="G36" s="412" t="s">
        <v>37</v>
      </c>
      <c r="H36" s="412"/>
      <c r="I36" s="412"/>
      <c r="J36" s="412"/>
      <c r="K36" s="412"/>
      <c r="L36" s="417"/>
    </row>
    <row r="37" ht="20.25" customHeight="1" spans="1:12">
      <c r="A37" s="419" t="s">
        <v>1064</v>
      </c>
      <c r="B37" s="420"/>
      <c r="C37" s="420">
        <v>122</v>
      </c>
      <c r="D37" s="420">
        <v>122</v>
      </c>
      <c r="E37" s="416" t="str">
        <f t="shared" si="0"/>
        <v/>
      </c>
      <c r="F37" s="416">
        <f t="shared" si="1"/>
        <v>1</v>
      </c>
      <c r="G37" s="412" t="s">
        <v>37</v>
      </c>
      <c r="H37" s="412"/>
      <c r="I37" s="412"/>
      <c r="J37" s="412"/>
      <c r="K37" s="412"/>
      <c r="L37" s="417"/>
    </row>
    <row r="38" ht="20.25" customHeight="1" spans="1:12">
      <c r="A38" s="419" t="s">
        <v>1065</v>
      </c>
      <c r="B38" s="420">
        <v>22359.88</v>
      </c>
      <c r="C38" s="420">
        <v>24260</v>
      </c>
      <c r="D38" s="420">
        <v>20705</v>
      </c>
      <c r="E38" s="416">
        <f t="shared" si="0"/>
        <v>0.925988869349925</v>
      </c>
      <c r="F38" s="416">
        <f t="shared" si="1"/>
        <v>0.853462489694971</v>
      </c>
      <c r="G38" s="412" t="s">
        <v>37</v>
      </c>
      <c r="H38" s="412"/>
      <c r="I38" s="412"/>
      <c r="J38" s="412"/>
      <c r="K38" s="412"/>
      <c r="L38" s="417"/>
    </row>
    <row r="39" ht="20.25" customHeight="1" spans="1:12">
      <c r="A39" s="419" t="s">
        <v>1066</v>
      </c>
      <c r="B39" s="420">
        <v>6128.32</v>
      </c>
      <c r="C39" s="420">
        <v>7258</v>
      </c>
      <c r="D39" s="420">
        <v>6258</v>
      </c>
      <c r="E39" s="416">
        <f t="shared" si="0"/>
        <v>1.02116077489426</v>
      </c>
      <c r="F39" s="416">
        <f t="shared" si="1"/>
        <v>0.862220997519978</v>
      </c>
      <c r="G39" s="412" t="s">
        <v>37</v>
      </c>
      <c r="H39" s="412"/>
      <c r="I39" s="412"/>
      <c r="J39" s="412"/>
      <c r="K39" s="412"/>
      <c r="L39" s="417"/>
    </row>
    <row r="40" ht="20.25" customHeight="1" spans="1:12">
      <c r="A40" s="419" t="s">
        <v>1067</v>
      </c>
      <c r="B40" s="420"/>
      <c r="C40" s="420"/>
      <c r="D40" s="420"/>
      <c r="E40" s="416" t="str">
        <f t="shared" si="0"/>
        <v/>
      </c>
      <c r="F40" s="416" t="str">
        <f t="shared" si="1"/>
        <v/>
      </c>
      <c r="G40" s="412" t="s">
        <v>37</v>
      </c>
      <c r="H40" s="412"/>
      <c r="I40" s="412"/>
      <c r="J40" s="412"/>
      <c r="K40" s="412"/>
      <c r="L40" s="417"/>
    </row>
    <row r="41" ht="20.25" customHeight="1" spans="1:12">
      <c r="A41" s="419" t="s">
        <v>1068</v>
      </c>
      <c r="B41" s="420"/>
      <c r="C41" s="420"/>
      <c r="D41" s="420"/>
      <c r="E41" s="416" t="str">
        <f t="shared" si="0"/>
        <v/>
      </c>
      <c r="F41" s="416" t="str">
        <f t="shared" si="1"/>
        <v/>
      </c>
      <c r="G41" s="412" t="s">
        <v>37</v>
      </c>
      <c r="H41" s="412"/>
      <c r="I41" s="412"/>
      <c r="J41" s="412"/>
      <c r="K41" s="412"/>
      <c r="L41" s="417"/>
    </row>
    <row r="42" ht="20.25" customHeight="1" spans="1:12">
      <c r="A42" s="419" t="s">
        <v>1069</v>
      </c>
      <c r="B42" s="420">
        <v>57412.35</v>
      </c>
      <c r="C42" s="420">
        <v>90720</v>
      </c>
      <c r="D42" s="420">
        <v>75195</v>
      </c>
      <c r="E42" s="416">
        <f t="shared" si="0"/>
        <v>1.30973562308458</v>
      </c>
      <c r="F42" s="416">
        <f t="shared" si="1"/>
        <v>0.828869047619048</v>
      </c>
      <c r="G42" s="412" t="s">
        <v>37</v>
      </c>
      <c r="H42" s="412"/>
      <c r="I42" s="412"/>
      <c r="J42" s="412"/>
      <c r="K42" s="412"/>
      <c r="L42" s="417"/>
    </row>
    <row r="43" ht="20.25" customHeight="1" spans="1:12">
      <c r="A43" s="419" t="s">
        <v>1070</v>
      </c>
      <c r="B43" s="420">
        <v>3239.2</v>
      </c>
      <c r="C43" s="420">
        <v>8802</v>
      </c>
      <c r="D43" s="420">
        <v>5802</v>
      </c>
      <c r="E43" s="416">
        <f t="shared" si="0"/>
        <v>1.79118300815016</v>
      </c>
      <c r="F43" s="416">
        <f t="shared" si="1"/>
        <v>0.659168370824812</v>
      </c>
      <c r="G43" s="412" t="s">
        <v>37</v>
      </c>
      <c r="H43" s="412"/>
      <c r="I43" s="412"/>
      <c r="J43" s="412"/>
      <c r="K43" s="412"/>
      <c r="L43" s="417"/>
    </row>
    <row r="44" ht="20.25" customHeight="1" spans="1:12">
      <c r="A44" s="419" t="s">
        <v>1071</v>
      </c>
      <c r="B44" s="420"/>
      <c r="C44" s="420"/>
      <c r="D44" s="420"/>
      <c r="E44" s="416" t="str">
        <f t="shared" si="0"/>
        <v/>
      </c>
      <c r="F44" s="416" t="str">
        <f t="shared" si="1"/>
        <v/>
      </c>
      <c r="G44" s="412" t="s">
        <v>37</v>
      </c>
      <c r="H44" s="412"/>
      <c r="I44" s="412"/>
      <c r="J44" s="412"/>
      <c r="K44" s="412"/>
      <c r="L44" s="417"/>
    </row>
    <row r="45" ht="20.25" customHeight="1" spans="1:12">
      <c r="A45" s="419" t="s">
        <v>1072</v>
      </c>
      <c r="B45" s="420"/>
      <c r="C45" s="420">
        <v>50</v>
      </c>
      <c r="D45" s="420">
        <v>50</v>
      </c>
      <c r="E45" s="416" t="str">
        <f t="shared" si="0"/>
        <v/>
      </c>
      <c r="F45" s="416">
        <f t="shared" si="1"/>
        <v>1</v>
      </c>
      <c r="G45" s="412" t="s">
        <v>37</v>
      </c>
      <c r="H45" s="412"/>
      <c r="I45" s="412"/>
      <c r="J45" s="412"/>
      <c r="K45" s="412"/>
      <c r="L45" s="417"/>
    </row>
    <row r="46" ht="20.25" customHeight="1" spans="1:12">
      <c r="A46" s="419" t="s">
        <v>1073</v>
      </c>
      <c r="B46" s="420"/>
      <c r="C46" s="420"/>
      <c r="D46" s="420"/>
      <c r="E46" s="416" t="str">
        <f t="shared" si="0"/>
        <v/>
      </c>
      <c r="F46" s="416" t="str">
        <f t="shared" si="1"/>
        <v/>
      </c>
      <c r="G46" s="412" t="s">
        <v>37</v>
      </c>
      <c r="H46" s="412"/>
      <c r="I46" s="412"/>
      <c r="J46" s="412"/>
      <c r="K46" s="412"/>
      <c r="L46" s="417"/>
    </row>
    <row r="47" ht="20.25" customHeight="1" spans="1:12">
      <c r="A47" s="419" t="s">
        <v>1074</v>
      </c>
      <c r="B47" s="420"/>
      <c r="C47" s="420"/>
      <c r="D47" s="420"/>
      <c r="E47" s="416" t="str">
        <f t="shared" si="0"/>
        <v/>
      </c>
      <c r="F47" s="416" t="str">
        <f t="shared" si="1"/>
        <v/>
      </c>
      <c r="G47" s="412" t="s">
        <v>37</v>
      </c>
      <c r="H47" s="412"/>
      <c r="I47" s="412"/>
      <c r="J47" s="412"/>
      <c r="K47" s="412"/>
      <c r="L47" s="417"/>
    </row>
    <row r="48" ht="20.25" customHeight="1" spans="1:12">
      <c r="A48" s="419" t="s">
        <v>1075</v>
      </c>
      <c r="B48" s="420"/>
      <c r="C48" s="420">
        <v>577</v>
      </c>
      <c r="D48" s="420">
        <v>577</v>
      </c>
      <c r="E48" s="416" t="str">
        <f t="shared" si="0"/>
        <v/>
      </c>
      <c r="F48" s="416">
        <f t="shared" si="1"/>
        <v>1</v>
      </c>
      <c r="G48" s="412" t="s">
        <v>37</v>
      </c>
      <c r="H48" s="412"/>
      <c r="I48" s="412"/>
      <c r="J48" s="412"/>
      <c r="K48" s="412"/>
      <c r="L48" s="417"/>
    </row>
    <row r="49" ht="20.25" customHeight="1" spans="1:12">
      <c r="A49" s="419" t="s">
        <v>1076</v>
      </c>
      <c r="B49" s="420"/>
      <c r="C49" s="420"/>
      <c r="D49" s="420"/>
      <c r="E49" s="416" t="str">
        <f t="shared" si="0"/>
        <v/>
      </c>
      <c r="F49" s="416" t="str">
        <f t="shared" si="1"/>
        <v/>
      </c>
      <c r="G49" s="418" t="s">
        <v>37</v>
      </c>
      <c r="H49" s="418"/>
      <c r="I49" s="418"/>
      <c r="J49" s="418"/>
      <c r="K49" s="418"/>
      <c r="L49" s="417"/>
    </row>
    <row r="50" ht="20.25" customHeight="1" spans="1:12">
      <c r="A50" s="419" t="s">
        <v>1077</v>
      </c>
      <c r="B50" s="420"/>
      <c r="C50" s="420">
        <v>839</v>
      </c>
      <c r="D50" s="420">
        <v>5</v>
      </c>
      <c r="E50" s="416" t="str">
        <f t="shared" si="0"/>
        <v/>
      </c>
      <c r="F50" s="416">
        <f t="shared" si="1"/>
        <v>0.00595947556615018</v>
      </c>
      <c r="G50" s="418"/>
      <c r="H50" s="418"/>
      <c r="I50" s="418"/>
      <c r="J50" s="418"/>
      <c r="K50" s="418"/>
      <c r="L50" s="417"/>
    </row>
    <row r="51" ht="20.25" customHeight="1" spans="1:12">
      <c r="A51" s="419" t="s">
        <v>1078</v>
      </c>
      <c r="B51" s="420"/>
      <c r="C51" s="420"/>
      <c r="D51" s="420"/>
      <c r="E51" s="416" t="str">
        <f t="shared" si="0"/>
        <v/>
      </c>
      <c r="F51" s="416" t="str">
        <f t="shared" si="1"/>
        <v/>
      </c>
      <c r="G51" s="418" t="s">
        <v>37</v>
      </c>
      <c r="H51" s="418"/>
      <c r="I51" s="418"/>
      <c r="J51" s="418"/>
      <c r="K51" s="418"/>
      <c r="L51" s="417"/>
    </row>
    <row r="52" ht="20.25" customHeight="1" spans="1:12">
      <c r="A52" s="418" t="s">
        <v>1079</v>
      </c>
      <c r="B52" s="414">
        <v>829</v>
      </c>
      <c r="C52" s="414">
        <v>27477</v>
      </c>
      <c r="D52" s="414">
        <v>907</v>
      </c>
      <c r="E52" s="416">
        <f t="shared" si="0"/>
        <v>1.0940892641737</v>
      </c>
      <c r="F52" s="416">
        <f t="shared" si="1"/>
        <v>0.0330094260654365</v>
      </c>
      <c r="G52" s="418" t="s">
        <v>37</v>
      </c>
      <c r="H52" s="418"/>
      <c r="I52" s="418"/>
      <c r="J52" s="418"/>
      <c r="K52" s="418"/>
      <c r="L52" s="417"/>
    </row>
    <row r="53" ht="20.25" customHeight="1" spans="1:12">
      <c r="A53" s="418" t="s">
        <v>1080</v>
      </c>
      <c r="B53" s="413">
        <f>SUM(B54:B74)</f>
        <v>47458.46</v>
      </c>
      <c r="C53" s="413">
        <f>SUM(C54:C74)</f>
        <v>29212</v>
      </c>
      <c r="D53" s="413">
        <f>SUM(D54:D74)</f>
        <v>26966</v>
      </c>
      <c r="E53" s="416">
        <f t="shared" si="0"/>
        <v>0.568202170909043</v>
      </c>
      <c r="F53" s="416">
        <f t="shared" si="1"/>
        <v>0.923113788853896</v>
      </c>
      <c r="G53" s="418" t="s">
        <v>37</v>
      </c>
      <c r="H53" s="418"/>
      <c r="I53" s="418"/>
      <c r="J53" s="418"/>
      <c r="K53" s="418"/>
      <c r="L53" s="417"/>
    </row>
    <row r="54" ht="20.25" customHeight="1" spans="1:12">
      <c r="A54" s="418" t="s">
        <v>1081</v>
      </c>
      <c r="B54" s="414"/>
      <c r="C54" s="414">
        <v>65</v>
      </c>
      <c r="D54" s="414">
        <v>61</v>
      </c>
      <c r="E54" s="416" t="str">
        <f t="shared" si="0"/>
        <v/>
      </c>
      <c r="F54" s="416">
        <f t="shared" si="1"/>
        <v>0.938461538461538</v>
      </c>
      <c r="G54" s="418" t="s">
        <v>37</v>
      </c>
      <c r="H54" s="418"/>
      <c r="I54" s="418"/>
      <c r="J54" s="418"/>
      <c r="K54" s="418"/>
      <c r="L54" s="417"/>
    </row>
    <row r="55" ht="20.25" customHeight="1" spans="1:12">
      <c r="A55" s="418" t="s">
        <v>1082</v>
      </c>
      <c r="B55" s="414"/>
      <c r="C55" s="414"/>
      <c r="D55" s="414"/>
      <c r="E55" s="416" t="str">
        <f t="shared" si="0"/>
        <v/>
      </c>
      <c r="F55" s="416" t="str">
        <f t="shared" si="1"/>
        <v/>
      </c>
      <c r="G55" s="418"/>
      <c r="H55" s="418"/>
      <c r="I55" s="418"/>
      <c r="J55" s="418"/>
      <c r="K55" s="418"/>
      <c r="L55" s="417"/>
    </row>
    <row r="56" ht="20.25" customHeight="1" spans="1:12">
      <c r="A56" s="418" t="s">
        <v>1083</v>
      </c>
      <c r="B56" s="414"/>
      <c r="C56" s="414"/>
      <c r="D56" s="414"/>
      <c r="E56" s="416" t="str">
        <f t="shared" si="0"/>
        <v/>
      </c>
      <c r="F56" s="416" t="str">
        <f t="shared" si="1"/>
        <v/>
      </c>
      <c r="G56" s="418"/>
      <c r="H56" s="418"/>
      <c r="I56" s="418"/>
      <c r="J56" s="418"/>
      <c r="K56" s="418"/>
      <c r="L56" s="417"/>
    </row>
    <row r="57" ht="20.25" customHeight="1" spans="1:12">
      <c r="A57" s="418" t="s">
        <v>1084</v>
      </c>
      <c r="B57" s="414"/>
      <c r="C57" s="414">
        <v>72</v>
      </c>
      <c r="D57" s="414">
        <v>72</v>
      </c>
      <c r="E57" s="416" t="str">
        <f t="shared" si="0"/>
        <v/>
      </c>
      <c r="F57" s="416">
        <f t="shared" si="1"/>
        <v>1</v>
      </c>
      <c r="G57" s="418"/>
      <c r="H57" s="418"/>
      <c r="I57" s="418"/>
      <c r="J57" s="418"/>
      <c r="K57" s="412"/>
      <c r="L57" s="417"/>
    </row>
    <row r="58" ht="20.25" customHeight="1" spans="1:12">
      <c r="A58" s="418" t="s">
        <v>1085</v>
      </c>
      <c r="B58" s="414">
        <v>12180</v>
      </c>
      <c r="C58" s="414">
        <v>6090</v>
      </c>
      <c r="D58" s="414">
        <v>5864</v>
      </c>
      <c r="E58" s="416">
        <f t="shared" si="0"/>
        <v>0.481444991789819</v>
      </c>
      <c r="F58" s="416">
        <f t="shared" si="1"/>
        <v>0.962889983579639</v>
      </c>
      <c r="G58" s="418"/>
      <c r="H58" s="418"/>
      <c r="I58" s="418"/>
      <c r="J58" s="418"/>
      <c r="K58" s="412"/>
      <c r="L58" s="417"/>
    </row>
    <row r="59" ht="20.25" customHeight="1" spans="1:12">
      <c r="A59" s="418" t="s">
        <v>1086</v>
      </c>
      <c r="B59" s="414"/>
      <c r="C59" s="414"/>
      <c r="D59" s="414"/>
      <c r="E59" s="416" t="str">
        <f t="shared" si="0"/>
        <v/>
      </c>
      <c r="F59" s="416" t="str">
        <f t="shared" si="1"/>
        <v/>
      </c>
      <c r="G59" s="418"/>
      <c r="H59" s="418"/>
      <c r="I59" s="418"/>
      <c r="J59" s="418"/>
      <c r="K59" s="412"/>
      <c r="L59" s="417"/>
    </row>
    <row r="60" ht="20.25" customHeight="1" spans="1:12">
      <c r="A60" s="418" t="s">
        <v>1087</v>
      </c>
      <c r="B60" s="414"/>
      <c r="C60" s="414">
        <v>10</v>
      </c>
      <c r="D60" s="414">
        <v>10</v>
      </c>
      <c r="E60" s="416" t="str">
        <f t="shared" si="0"/>
        <v/>
      </c>
      <c r="F60" s="416">
        <f t="shared" si="1"/>
        <v>1</v>
      </c>
      <c r="G60" s="418"/>
      <c r="H60" s="418"/>
      <c r="I60" s="418"/>
      <c r="J60" s="418"/>
      <c r="K60" s="412"/>
      <c r="L60" s="417"/>
    </row>
    <row r="61" ht="20.25" customHeight="1" spans="1:12">
      <c r="A61" s="418" t="s">
        <v>1088</v>
      </c>
      <c r="B61" s="414">
        <v>3095.9</v>
      </c>
      <c r="C61" s="414">
        <v>5956</v>
      </c>
      <c r="D61" s="414">
        <v>5766</v>
      </c>
      <c r="E61" s="416">
        <f t="shared" si="0"/>
        <v>1.86246325785717</v>
      </c>
      <c r="F61" s="416">
        <f t="shared" si="1"/>
        <v>0.968099395567495</v>
      </c>
      <c r="G61" s="418"/>
      <c r="H61" s="418"/>
      <c r="I61" s="418"/>
      <c r="J61" s="418"/>
      <c r="K61" s="410"/>
      <c r="L61" s="417"/>
    </row>
    <row r="62" ht="20.25" customHeight="1" spans="1:12">
      <c r="A62" s="418" t="s">
        <v>1089</v>
      </c>
      <c r="B62" s="414">
        <v>20</v>
      </c>
      <c r="C62" s="414">
        <v>1751</v>
      </c>
      <c r="D62" s="414">
        <v>1752</v>
      </c>
      <c r="E62" s="416">
        <f t="shared" si="0"/>
        <v>87.6</v>
      </c>
      <c r="F62" s="416">
        <f t="shared" si="1"/>
        <v>1.0005711022273</v>
      </c>
      <c r="G62" s="418"/>
      <c r="H62" s="418"/>
      <c r="I62" s="418"/>
      <c r="J62" s="418"/>
      <c r="K62" s="410"/>
      <c r="L62" s="417"/>
    </row>
    <row r="63" ht="20.25" customHeight="1" spans="1:12">
      <c r="A63" s="418" t="s">
        <v>1090</v>
      </c>
      <c r="B63" s="414"/>
      <c r="C63" s="414">
        <v>2382</v>
      </c>
      <c r="D63" s="414">
        <v>150</v>
      </c>
      <c r="E63" s="416" t="str">
        <f t="shared" si="0"/>
        <v/>
      </c>
      <c r="F63" s="416">
        <f t="shared" si="1"/>
        <v>0.0629722921914358</v>
      </c>
      <c r="G63" s="418"/>
      <c r="H63" s="418"/>
      <c r="I63" s="418"/>
      <c r="J63" s="418"/>
      <c r="K63" s="410"/>
      <c r="L63" s="417"/>
    </row>
    <row r="64" ht="20.25" customHeight="1" spans="1:12">
      <c r="A64" s="418" t="s">
        <v>1091</v>
      </c>
      <c r="B64" s="414"/>
      <c r="C64" s="414"/>
      <c r="D64" s="414"/>
      <c r="E64" s="416" t="str">
        <f t="shared" si="0"/>
        <v/>
      </c>
      <c r="F64" s="416" t="str">
        <f t="shared" si="1"/>
        <v/>
      </c>
      <c r="G64" s="418"/>
      <c r="H64" s="418"/>
      <c r="I64" s="418"/>
      <c r="J64" s="418"/>
      <c r="K64" s="410"/>
      <c r="L64" s="417"/>
    </row>
    <row r="65" ht="20.25" customHeight="1" spans="1:12">
      <c r="A65" s="418" t="s">
        <v>1092</v>
      </c>
      <c r="B65" s="414">
        <v>32017</v>
      </c>
      <c r="C65" s="414">
        <v>7442</v>
      </c>
      <c r="D65" s="414">
        <v>8743</v>
      </c>
      <c r="E65" s="416">
        <f t="shared" si="0"/>
        <v>0.273073679607708</v>
      </c>
      <c r="F65" s="416">
        <f t="shared" si="1"/>
        <v>1.1748185971513</v>
      </c>
      <c r="G65" s="418"/>
      <c r="H65" s="418"/>
      <c r="I65" s="418"/>
      <c r="J65" s="418"/>
      <c r="K65" s="410"/>
      <c r="L65" s="417"/>
    </row>
    <row r="66" ht="20.25" customHeight="1" spans="1:12">
      <c r="A66" s="418" t="s">
        <v>1093</v>
      </c>
      <c r="B66" s="414"/>
      <c r="C66" s="414"/>
      <c r="D66" s="414"/>
      <c r="E66" s="416" t="str">
        <f t="shared" si="0"/>
        <v/>
      </c>
      <c r="F66" s="416" t="str">
        <f t="shared" si="1"/>
        <v/>
      </c>
      <c r="G66" s="418"/>
      <c r="H66" s="418"/>
      <c r="I66" s="418"/>
      <c r="J66" s="418"/>
      <c r="K66" s="410"/>
      <c r="L66" s="417"/>
    </row>
    <row r="67" ht="20.25" customHeight="1" spans="1:12">
      <c r="A67" s="418" t="s">
        <v>1094</v>
      </c>
      <c r="B67" s="414"/>
      <c r="C67" s="414">
        <v>500</v>
      </c>
      <c r="D67" s="414">
        <v>500</v>
      </c>
      <c r="E67" s="416" t="str">
        <f t="shared" si="0"/>
        <v/>
      </c>
      <c r="F67" s="416">
        <f t="shared" si="1"/>
        <v>1</v>
      </c>
      <c r="G67" s="418"/>
      <c r="H67" s="418"/>
      <c r="I67" s="418"/>
      <c r="J67" s="418"/>
      <c r="K67" s="410"/>
      <c r="L67" s="417"/>
    </row>
    <row r="68" ht="20.25" customHeight="1" spans="1:12">
      <c r="A68" s="418" t="s">
        <v>1095</v>
      </c>
      <c r="B68" s="414"/>
      <c r="C68" s="414">
        <v>40</v>
      </c>
      <c r="D68" s="414">
        <v>40</v>
      </c>
      <c r="E68" s="416" t="str">
        <f t="shared" si="0"/>
        <v/>
      </c>
      <c r="F68" s="416">
        <f t="shared" si="1"/>
        <v>1</v>
      </c>
      <c r="G68" s="418"/>
      <c r="H68" s="418"/>
      <c r="I68" s="418"/>
      <c r="J68" s="418"/>
      <c r="K68" s="410"/>
      <c r="L68" s="417"/>
    </row>
    <row r="69" ht="20.25" customHeight="1" spans="1:12">
      <c r="A69" s="418" t="s">
        <v>1096</v>
      </c>
      <c r="B69" s="414"/>
      <c r="C69" s="414">
        <v>2000</v>
      </c>
      <c r="D69" s="414">
        <v>2000</v>
      </c>
      <c r="E69" s="416" t="str">
        <f t="shared" si="0"/>
        <v/>
      </c>
      <c r="F69" s="416">
        <f t="shared" si="1"/>
        <v>1</v>
      </c>
      <c r="G69" s="418"/>
      <c r="H69" s="418"/>
      <c r="I69" s="418"/>
      <c r="J69" s="418"/>
      <c r="K69" s="410"/>
      <c r="L69" s="417"/>
    </row>
    <row r="70" ht="20.25" customHeight="1" spans="1:12">
      <c r="A70" s="418" t="s">
        <v>1097</v>
      </c>
      <c r="B70" s="414"/>
      <c r="C70" s="414">
        <v>1135</v>
      </c>
      <c r="D70" s="414">
        <v>238</v>
      </c>
      <c r="E70" s="416" t="str">
        <f t="shared" si="0"/>
        <v/>
      </c>
      <c r="F70" s="416">
        <f t="shared" si="1"/>
        <v>0.209691629955947</v>
      </c>
      <c r="G70" s="418"/>
      <c r="H70" s="418"/>
      <c r="I70" s="418"/>
      <c r="J70" s="418"/>
      <c r="K70" s="410"/>
      <c r="L70" s="417"/>
    </row>
    <row r="71" ht="20.25" customHeight="1" spans="1:12">
      <c r="A71" s="418" t="s">
        <v>1098</v>
      </c>
      <c r="B71" s="414">
        <v>145.56</v>
      </c>
      <c r="C71" s="414">
        <v>119</v>
      </c>
      <c r="D71" s="414">
        <v>120</v>
      </c>
      <c r="E71" s="416">
        <f>IFERROR((D71/B71)*100%,"")</f>
        <v>0.824402308326463</v>
      </c>
      <c r="F71" s="416">
        <f>IFERROR((D71/C71)*100%,"")</f>
        <v>1.00840336134454</v>
      </c>
      <c r="G71" s="418"/>
      <c r="H71" s="418"/>
      <c r="I71" s="418"/>
      <c r="J71" s="418"/>
      <c r="K71" s="410"/>
      <c r="L71" s="417"/>
    </row>
    <row r="72" ht="20.25" customHeight="1" spans="1:12">
      <c r="A72" s="418" t="s">
        <v>1099</v>
      </c>
      <c r="B72" s="414"/>
      <c r="C72" s="414"/>
      <c r="D72" s="414"/>
      <c r="E72" s="416" t="str">
        <f>IFERROR((D72/B72)*100%,"")</f>
        <v/>
      </c>
      <c r="F72" s="416" t="str">
        <f>IFERROR((D72/C72)*100%,"")</f>
        <v/>
      </c>
      <c r="G72" s="418"/>
      <c r="H72" s="418"/>
      <c r="I72" s="418"/>
      <c r="J72" s="418"/>
      <c r="K72" s="410"/>
      <c r="L72" s="417"/>
    </row>
    <row r="73" ht="20.25" customHeight="1" spans="1:12">
      <c r="A73" s="418" t="s">
        <v>1100</v>
      </c>
      <c r="B73" s="414"/>
      <c r="C73" s="414">
        <v>100</v>
      </c>
      <c r="D73" s="414">
        <v>100</v>
      </c>
      <c r="E73" s="416" t="str">
        <f>IFERROR((D73/B73)*100%,"")</f>
        <v/>
      </c>
      <c r="F73" s="416">
        <f>IFERROR((D73/C73)*100%,"")</f>
        <v>1</v>
      </c>
      <c r="G73" s="424"/>
      <c r="H73" s="424"/>
      <c r="I73" s="424"/>
      <c r="J73" s="424"/>
      <c r="K73" s="410"/>
      <c r="L73" s="417"/>
    </row>
    <row r="74" ht="20.25" customHeight="1" spans="1:12">
      <c r="A74" s="417" t="s">
        <v>1101</v>
      </c>
      <c r="B74" s="414"/>
      <c r="C74" s="414">
        <v>1550</v>
      </c>
      <c r="D74" s="414">
        <v>1550</v>
      </c>
      <c r="E74" s="416" t="str">
        <f>IFERROR((D74/B74)*100%,"")</f>
        <v/>
      </c>
      <c r="F74" s="416">
        <f>IFERROR((D74/C74)*100%,"")</f>
        <v>1</v>
      </c>
      <c r="G74" s="424"/>
      <c r="H74" s="424"/>
      <c r="I74" s="424"/>
      <c r="J74" s="424"/>
      <c r="K74" s="410"/>
      <c r="L74" s="417"/>
    </row>
    <row r="75" ht="20.25" customHeight="1" spans="1:12">
      <c r="A75" s="417"/>
      <c r="B75" s="425"/>
      <c r="C75" s="425"/>
      <c r="D75" s="425"/>
      <c r="E75" s="426"/>
      <c r="F75" s="426"/>
      <c r="G75" s="427"/>
      <c r="H75" s="427"/>
      <c r="I75" s="427"/>
      <c r="J75" s="427"/>
      <c r="K75" s="417"/>
      <c r="L75" s="417"/>
    </row>
    <row r="76" ht="20.25" customHeight="1" spans="1:12">
      <c r="A76" s="417"/>
      <c r="B76" s="425"/>
      <c r="C76" s="425"/>
      <c r="D76" s="425"/>
      <c r="E76" s="426"/>
      <c r="F76" s="426"/>
      <c r="G76" s="427"/>
      <c r="H76" s="427"/>
      <c r="I76" s="427"/>
      <c r="J76" s="427"/>
      <c r="K76" s="417"/>
      <c r="L76" s="417"/>
    </row>
    <row r="77" ht="20.25" customHeight="1" spans="1:12">
      <c r="A77" s="417"/>
      <c r="B77" s="425"/>
      <c r="C77" s="425"/>
      <c r="D77" s="425"/>
      <c r="E77" s="426"/>
      <c r="F77" s="426"/>
      <c r="G77" s="427"/>
      <c r="H77" s="427"/>
      <c r="I77" s="427"/>
      <c r="J77" s="427"/>
      <c r="K77" s="417"/>
      <c r="L77" s="417"/>
    </row>
    <row r="78" ht="20.25" customHeight="1" spans="1:12">
      <c r="A78" s="417" t="s">
        <v>1102</v>
      </c>
      <c r="B78" s="413">
        <f>SUM(B79:B80)</f>
        <v>0</v>
      </c>
      <c r="C78" s="413">
        <f>SUM(C79:C80)</f>
        <v>0</v>
      </c>
      <c r="D78" s="413">
        <f>SUM(D79:D80)</f>
        <v>0</v>
      </c>
      <c r="E78" s="416" t="str">
        <f t="shared" ref="E78:E96" si="2">IFERROR((D78/B78)*100%,"")</f>
        <v/>
      </c>
      <c r="F78" s="416" t="str">
        <f t="shared" ref="F78:F96" si="3">IFERROR((D78/C78)*100%,"")</f>
        <v/>
      </c>
      <c r="G78" s="424"/>
      <c r="H78" s="424"/>
      <c r="I78" s="424"/>
      <c r="J78" s="424"/>
      <c r="K78" s="410"/>
      <c r="L78" s="417"/>
    </row>
    <row r="79" ht="20.25" customHeight="1" spans="1:12">
      <c r="A79" s="417" t="s">
        <v>1103</v>
      </c>
      <c r="B79" s="414"/>
      <c r="C79" s="414"/>
      <c r="D79" s="414"/>
      <c r="E79" s="416" t="str">
        <f t="shared" si="2"/>
        <v/>
      </c>
      <c r="F79" s="416" t="str">
        <f t="shared" si="3"/>
        <v/>
      </c>
      <c r="G79" s="424"/>
      <c r="H79" s="424"/>
      <c r="I79" s="424"/>
      <c r="J79" s="424"/>
      <c r="K79" s="410"/>
      <c r="L79" s="417"/>
    </row>
    <row r="80" ht="20.25" customHeight="1" spans="1:12">
      <c r="A80" s="417" t="s">
        <v>1104</v>
      </c>
      <c r="B80" s="414"/>
      <c r="C80" s="414"/>
      <c r="D80" s="414"/>
      <c r="E80" s="416" t="str">
        <f t="shared" si="2"/>
        <v/>
      </c>
      <c r="F80" s="416" t="str">
        <f t="shared" si="3"/>
        <v/>
      </c>
      <c r="G80" s="424"/>
      <c r="H80" s="424"/>
      <c r="I80" s="424"/>
      <c r="J80" s="424"/>
      <c r="K80" s="410"/>
      <c r="L80" s="417"/>
    </row>
    <row r="81" ht="20.25" customHeight="1" spans="1:12">
      <c r="A81" s="417" t="s">
        <v>1105</v>
      </c>
      <c r="B81" s="428"/>
      <c r="C81" s="428"/>
      <c r="D81" s="428"/>
      <c r="E81" s="416" t="str">
        <f t="shared" si="2"/>
        <v/>
      </c>
      <c r="F81" s="416" t="str">
        <f t="shared" si="3"/>
        <v/>
      </c>
      <c r="G81" s="424"/>
      <c r="H81" s="424"/>
      <c r="I81" s="424"/>
      <c r="J81" s="424"/>
      <c r="K81" s="410"/>
      <c r="L81" s="417"/>
    </row>
    <row r="82" ht="20.25" customHeight="1" spans="1:12">
      <c r="A82" s="410" t="s">
        <v>1106</v>
      </c>
      <c r="B82" s="428"/>
      <c r="C82" s="428">
        <v>11316</v>
      </c>
      <c r="D82" s="428">
        <v>50236</v>
      </c>
      <c r="E82" s="416" t="str">
        <f t="shared" si="2"/>
        <v/>
      </c>
      <c r="F82" s="416">
        <f t="shared" si="3"/>
        <v>4.43937787203959</v>
      </c>
      <c r="G82" s="424"/>
      <c r="H82" s="424"/>
      <c r="I82" s="424"/>
      <c r="J82" s="424"/>
      <c r="K82" s="410"/>
      <c r="L82" s="417"/>
    </row>
    <row r="83" ht="20.25" customHeight="1" spans="1:12">
      <c r="A83" s="410" t="s">
        <v>1107</v>
      </c>
      <c r="B83" s="413">
        <f>SUM(B84:B86)</f>
        <v>0</v>
      </c>
      <c r="C83" s="413">
        <f>SUM(C84:C86)</f>
        <v>0</v>
      </c>
      <c r="D83" s="413">
        <f>SUM(D84:D86)</f>
        <v>0</v>
      </c>
      <c r="E83" s="429" t="str">
        <f t="shared" si="2"/>
        <v/>
      </c>
      <c r="F83" s="429" t="str">
        <f t="shared" si="3"/>
        <v/>
      </c>
      <c r="G83" s="424" t="s">
        <v>1108</v>
      </c>
      <c r="H83" s="430"/>
      <c r="I83" s="431"/>
      <c r="J83" s="431"/>
      <c r="K83" s="436" t="str">
        <f t="shared" ref="K83:K96" si="4">IFERROR((J83/H83)*100%,"")</f>
        <v/>
      </c>
      <c r="L83" s="436" t="str">
        <f t="shared" ref="L83:L96" si="5">IFERROR((J83/I83)*100%,"")</f>
        <v/>
      </c>
    </row>
    <row r="84" ht="20.25" customHeight="1" spans="1:12">
      <c r="A84" s="410" t="s">
        <v>1109</v>
      </c>
      <c r="B84" s="414"/>
      <c r="C84" s="414"/>
      <c r="D84" s="414"/>
      <c r="E84" s="429" t="str">
        <f t="shared" si="2"/>
        <v/>
      </c>
      <c r="F84" s="429" t="str">
        <f t="shared" si="3"/>
        <v/>
      </c>
      <c r="G84" s="412" t="s">
        <v>1110</v>
      </c>
      <c r="H84" s="431"/>
      <c r="I84" s="431"/>
      <c r="J84" s="431"/>
      <c r="K84" s="423" t="str">
        <f t="shared" si="4"/>
        <v/>
      </c>
      <c r="L84" s="423" t="str">
        <f t="shared" si="5"/>
        <v/>
      </c>
    </row>
    <row r="85" ht="20.25" customHeight="1" spans="1:12">
      <c r="A85" s="410" t="s">
        <v>1111</v>
      </c>
      <c r="B85" s="414"/>
      <c r="C85" s="414"/>
      <c r="D85" s="414"/>
      <c r="E85" s="429" t="str">
        <f t="shared" si="2"/>
        <v/>
      </c>
      <c r="F85" s="429" t="str">
        <f t="shared" si="3"/>
        <v/>
      </c>
      <c r="G85" s="432" t="s">
        <v>1112</v>
      </c>
      <c r="H85" s="428"/>
      <c r="I85" s="428"/>
      <c r="J85" s="428"/>
      <c r="K85" s="423" t="str">
        <f t="shared" si="4"/>
        <v/>
      </c>
      <c r="L85" s="423" t="str">
        <f t="shared" si="5"/>
        <v/>
      </c>
    </row>
    <row r="86" ht="20.25" customHeight="1" spans="1:12">
      <c r="A86" s="410" t="s">
        <v>1113</v>
      </c>
      <c r="B86" s="414"/>
      <c r="C86" s="414"/>
      <c r="D86" s="414"/>
      <c r="E86" s="429" t="str">
        <f t="shared" si="2"/>
        <v/>
      </c>
      <c r="F86" s="429" t="str">
        <f t="shared" si="3"/>
        <v/>
      </c>
      <c r="G86" s="432" t="s">
        <v>1114</v>
      </c>
      <c r="H86" s="428"/>
      <c r="I86" s="428"/>
      <c r="J86" s="428"/>
      <c r="K86" s="423" t="str">
        <f t="shared" si="4"/>
        <v/>
      </c>
      <c r="L86" s="423" t="str">
        <f t="shared" si="5"/>
        <v/>
      </c>
    </row>
    <row r="87" ht="20.25" customHeight="1" spans="1:12">
      <c r="A87" s="410" t="s">
        <v>1115</v>
      </c>
      <c r="B87" s="428"/>
      <c r="C87" s="428"/>
      <c r="D87" s="428"/>
      <c r="E87" s="429" t="str">
        <f t="shared" si="2"/>
        <v/>
      </c>
      <c r="F87" s="429" t="str">
        <f t="shared" si="3"/>
        <v/>
      </c>
      <c r="G87" s="410" t="s">
        <v>1116</v>
      </c>
      <c r="H87" s="433"/>
      <c r="I87" s="433"/>
      <c r="J87" s="433"/>
      <c r="K87" s="423" t="str">
        <f t="shared" si="4"/>
        <v/>
      </c>
      <c r="L87" s="423" t="str">
        <f t="shared" si="5"/>
        <v/>
      </c>
    </row>
    <row r="88" ht="20.25" customHeight="1" spans="1:12">
      <c r="A88" s="410" t="s">
        <v>1117</v>
      </c>
      <c r="B88" s="428"/>
      <c r="C88" s="428">
        <v>30685</v>
      </c>
      <c r="D88" s="428"/>
      <c r="E88" s="429" t="str">
        <f t="shared" si="2"/>
        <v/>
      </c>
      <c r="F88" s="429">
        <f t="shared" si="3"/>
        <v>0</v>
      </c>
      <c r="G88" s="410" t="s">
        <v>1118</v>
      </c>
      <c r="H88" s="433"/>
      <c r="I88" s="433">
        <v>30685</v>
      </c>
      <c r="J88" s="433"/>
      <c r="K88" s="423" t="str">
        <f t="shared" si="4"/>
        <v/>
      </c>
      <c r="L88" s="423">
        <f t="shared" si="5"/>
        <v>0</v>
      </c>
    </row>
    <row r="89" ht="20.25" customHeight="1" spans="1:12">
      <c r="A89" s="410" t="s">
        <v>1119</v>
      </c>
      <c r="B89" s="413">
        <f>SUM(B90:B93)</f>
        <v>0</v>
      </c>
      <c r="C89" s="413">
        <f>SUM(C90:C93)</f>
        <v>0</v>
      </c>
      <c r="D89" s="413">
        <f>SUM(D90:D93)</f>
        <v>0</v>
      </c>
      <c r="E89" s="409" t="str">
        <f t="shared" si="2"/>
        <v/>
      </c>
      <c r="F89" s="409" t="str">
        <f t="shared" si="3"/>
        <v/>
      </c>
      <c r="G89" s="410" t="s">
        <v>1120</v>
      </c>
      <c r="H89" s="413">
        <f>SUM(H90:H93)</f>
        <v>0</v>
      </c>
      <c r="I89" s="413">
        <f>SUM(I90:I93)</f>
        <v>0</v>
      </c>
      <c r="J89" s="413">
        <f>SUM(J90:J93)</f>
        <v>0</v>
      </c>
      <c r="K89" s="409" t="str">
        <f t="shared" si="4"/>
        <v/>
      </c>
      <c r="L89" s="409" t="str">
        <f t="shared" si="5"/>
        <v/>
      </c>
    </row>
    <row r="90" ht="20.25" customHeight="1" spans="1:12">
      <c r="A90" s="410" t="s">
        <v>1121</v>
      </c>
      <c r="B90" s="414"/>
      <c r="C90" s="414"/>
      <c r="D90" s="414"/>
      <c r="E90" s="429" t="str">
        <f t="shared" si="2"/>
        <v/>
      </c>
      <c r="F90" s="429" t="str">
        <f t="shared" si="3"/>
        <v/>
      </c>
      <c r="G90" s="410" t="s">
        <v>1122</v>
      </c>
      <c r="H90" s="414"/>
      <c r="I90" s="414"/>
      <c r="J90" s="414"/>
      <c r="K90" s="423" t="str">
        <f t="shared" si="4"/>
        <v/>
      </c>
      <c r="L90" s="423" t="str">
        <f t="shared" si="5"/>
        <v/>
      </c>
    </row>
    <row r="91" ht="20.25" customHeight="1" spans="1:12">
      <c r="A91" s="410" t="s">
        <v>1123</v>
      </c>
      <c r="B91" s="414"/>
      <c r="C91" s="414"/>
      <c r="D91" s="414"/>
      <c r="E91" s="429" t="str">
        <f t="shared" si="2"/>
        <v/>
      </c>
      <c r="F91" s="429" t="str">
        <f t="shared" si="3"/>
        <v/>
      </c>
      <c r="G91" s="410" t="s">
        <v>1124</v>
      </c>
      <c r="H91" s="414"/>
      <c r="I91" s="414"/>
      <c r="J91" s="414"/>
      <c r="K91" s="423" t="str">
        <f t="shared" si="4"/>
        <v/>
      </c>
      <c r="L91" s="423" t="str">
        <f t="shared" si="5"/>
        <v/>
      </c>
    </row>
    <row r="92" ht="20.25" customHeight="1" spans="1:12">
      <c r="A92" s="410" t="s">
        <v>1125</v>
      </c>
      <c r="B92" s="414"/>
      <c r="C92" s="414"/>
      <c r="D92" s="414"/>
      <c r="E92" s="429" t="str">
        <f t="shared" si="2"/>
        <v/>
      </c>
      <c r="F92" s="429" t="str">
        <f t="shared" si="3"/>
        <v/>
      </c>
      <c r="G92" s="410" t="s">
        <v>1126</v>
      </c>
      <c r="H92" s="414"/>
      <c r="I92" s="414"/>
      <c r="J92" s="414"/>
      <c r="K92" s="423" t="str">
        <f t="shared" si="4"/>
        <v/>
      </c>
      <c r="L92" s="423" t="str">
        <f t="shared" si="5"/>
        <v/>
      </c>
    </row>
    <row r="93" ht="20.25" customHeight="1" spans="1:12">
      <c r="A93" s="410" t="s">
        <v>1127</v>
      </c>
      <c r="B93" s="414"/>
      <c r="C93" s="414"/>
      <c r="D93" s="414"/>
      <c r="E93" s="429" t="str">
        <f t="shared" si="2"/>
        <v/>
      </c>
      <c r="F93" s="429" t="str">
        <f t="shared" si="3"/>
        <v/>
      </c>
      <c r="G93" s="410" t="s">
        <v>1128</v>
      </c>
      <c r="H93" s="414"/>
      <c r="I93" s="414"/>
      <c r="J93" s="414"/>
      <c r="K93" s="423" t="str">
        <f t="shared" si="4"/>
        <v/>
      </c>
      <c r="L93" s="423" t="str">
        <f t="shared" si="5"/>
        <v/>
      </c>
    </row>
    <row r="94" ht="20.25" customHeight="1" spans="1:12">
      <c r="A94" s="410" t="s">
        <v>1129</v>
      </c>
      <c r="B94" s="428"/>
      <c r="C94" s="428"/>
      <c r="D94" s="428"/>
      <c r="E94" s="429" t="str">
        <f t="shared" si="2"/>
        <v/>
      </c>
      <c r="F94" s="429" t="str">
        <f t="shared" si="3"/>
        <v/>
      </c>
      <c r="G94" s="417" t="s">
        <v>1130</v>
      </c>
      <c r="H94" s="428"/>
      <c r="I94" s="428"/>
      <c r="J94" s="428"/>
      <c r="K94" s="423" t="str">
        <f t="shared" si="4"/>
        <v/>
      </c>
      <c r="L94" s="423" t="str">
        <f t="shared" si="5"/>
        <v/>
      </c>
    </row>
    <row r="95" ht="20.25" customHeight="1" spans="1:12">
      <c r="A95" s="417" t="s">
        <v>1131</v>
      </c>
      <c r="B95" s="428"/>
      <c r="C95" s="428"/>
      <c r="D95" s="428"/>
      <c r="E95" s="429" t="str">
        <f t="shared" si="2"/>
        <v/>
      </c>
      <c r="F95" s="429" t="str">
        <f t="shared" si="3"/>
        <v/>
      </c>
      <c r="G95" s="417" t="s">
        <v>1132</v>
      </c>
      <c r="H95" s="428"/>
      <c r="I95" s="428"/>
      <c r="J95" s="428"/>
      <c r="K95" s="423" t="str">
        <f t="shared" si="4"/>
        <v/>
      </c>
      <c r="L95" s="423" t="str">
        <f t="shared" si="5"/>
        <v/>
      </c>
    </row>
    <row r="96" ht="20.25" customHeight="1" spans="1:12">
      <c r="A96" s="417" t="s">
        <v>1133</v>
      </c>
      <c r="B96" s="428"/>
      <c r="C96" s="428"/>
      <c r="D96" s="428"/>
      <c r="E96" s="429" t="str">
        <f t="shared" si="2"/>
        <v/>
      </c>
      <c r="F96" s="429" t="str">
        <f t="shared" si="3"/>
        <v/>
      </c>
      <c r="G96" s="412" t="s">
        <v>1134</v>
      </c>
      <c r="H96" s="428"/>
      <c r="I96" s="428">
        <v>8997</v>
      </c>
      <c r="J96" s="428">
        <v>50236</v>
      </c>
      <c r="K96" s="423" t="str">
        <f t="shared" si="4"/>
        <v/>
      </c>
      <c r="L96" s="423">
        <f t="shared" si="5"/>
        <v>5.5836389907747</v>
      </c>
    </row>
    <row r="97" ht="20.25" customHeight="1" spans="1:12">
      <c r="A97" s="417"/>
      <c r="B97" s="425"/>
      <c r="C97" s="425"/>
      <c r="D97" s="425"/>
      <c r="E97" s="434"/>
      <c r="F97" s="434"/>
      <c r="G97" s="8"/>
      <c r="H97" s="425"/>
      <c r="I97" s="425"/>
      <c r="J97" s="425"/>
      <c r="K97" s="425"/>
      <c r="L97" s="425"/>
    </row>
    <row r="98" ht="20.25" customHeight="1" spans="1:12">
      <c r="A98" s="417"/>
      <c r="B98" s="425"/>
      <c r="C98" s="425"/>
      <c r="D98" s="425"/>
      <c r="E98" s="434"/>
      <c r="F98" s="434"/>
      <c r="G98" s="8"/>
      <c r="H98" s="425"/>
      <c r="I98" s="425"/>
      <c r="J98" s="425"/>
      <c r="K98" s="425"/>
      <c r="L98" s="425"/>
    </row>
    <row r="99" ht="20.25" customHeight="1" spans="1:12">
      <c r="A99" s="417"/>
      <c r="B99" s="425"/>
      <c r="C99" s="425"/>
      <c r="D99" s="425"/>
      <c r="E99" s="434"/>
      <c r="F99" s="434"/>
      <c r="G99" s="417"/>
      <c r="H99" s="425"/>
      <c r="I99" s="425"/>
      <c r="J99" s="425"/>
      <c r="K99" s="425"/>
      <c r="L99" s="425"/>
    </row>
    <row r="100" ht="20.25" customHeight="1" spans="1:12">
      <c r="A100" s="417"/>
      <c r="B100" s="425"/>
      <c r="C100" s="425"/>
      <c r="D100" s="425"/>
      <c r="E100" s="434"/>
      <c r="F100" s="434"/>
      <c r="G100" s="417"/>
      <c r="H100" s="425"/>
      <c r="I100" s="425"/>
      <c r="J100" s="425"/>
      <c r="K100" s="425"/>
      <c r="L100" s="425"/>
    </row>
    <row r="101" ht="20.25" customHeight="1" spans="1:12">
      <c r="A101" s="417" t="s">
        <v>38</v>
      </c>
      <c r="B101" s="435">
        <f>B7+B8</f>
        <v>366805</v>
      </c>
      <c r="C101" s="435">
        <f>C7+C8</f>
        <v>439971</v>
      </c>
      <c r="D101" s="435">
        <f>D7+D8</f>
        <v>401413</v>
      </c>
      <c r="E101" s="409">
        <f>IFERROR((D101/B101)*100%,"")</f>
        <v>1.09434985891686</v>
      </c>
      <c r="F101" s="409">
        <f>IFERROR((D101/C101)*100%,"")</f>
        <v>0.912362405704012</v>
      </c>
      <c r="G101" s="417" t="s">
        <v>1024</v>
      </c>
      <c r="H101" s="435">
        <f>H7+H8</f>
        <v>366805</v>
      </c>
      <c r="I101" s="435">
        <f>I7+I8</f>
        <v>439971</v>
      </c>
      <c r="J101" s="435">
        <f>J7+J8</f>
        <v>401413</v>
      </c>
      <c r="K101" s="409">
        <f>IFERROR((J101/H101)*100%,"")</f>
        <v>1.09434985891686</v>
      </c>
      <c r="L101" s="409">
        <f>IFERROR((J101/I101)*100%,"")</f>
        <v>0.912362405704012</v>
      </c>
    </row>
  </sheetData>
  <mergeCells count="10">
    <mergeCell ref="A2:L2"/>
    <mergeCell ref="A4:F4"/>
    <mergeCell ref="G4:L4"/>
    <mergeCell ref="D5:F5"/>
    <mergeCell ref="J5:L5"/>
    <mergeCell ref="A5:A6"/>
    <mergeCell ref="B5:B6"/>
    <mergeCell ref="C5:C6"/>
    <mergeCell ref="H5:H6"/>
    <mergeCell ref="I5:I6"/>
  </mergeCells>
  <pageMargins left="0.75" right="0.75" top="1" bottom="1" header="0.5" footer="0.5"/>
  <pageSetup paperSize="1" orientation="landscape" blackAndWhite="1"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1"/>
  <sheetViews>
    <sheetView showGridLines="0" zoomScale="70" zoomScaleNormal="70" workbookViewId="0">
      <selection activeCell="H47" sqref="H47"/>
    </sheetView>
  </sheetViews>
  <sheetFormatPr defaultColWidth="9" defaultRowHeight="13.5" customHeight="1"/>
  <cols>
    <col min="1" max="1" width="9.375" customWidth="1"/>
    <col min="2" max="2" width="45.25" customWidth="1"/>
    <col min="3" max="9" width="14" customWidth="1"/>
  </cols>
  <sheetData>
    <row r="1" ht="14.25" customHeight="1" spans="1:9">
      <c r="A1" s="369" t="s">
        <v>1135</v>
      </c>
      <c r="B1" s="370"/>
      <c r="C1" s="371"/>
      <c r="D1" s="371"/>
      <c r="E1" s="371"/>
      <c r="F1" s="371"/>
      <c r="G1" s="371"/>
      <c r="H1" s="371"/>
      <c r="I1" s="371"/>
    </row>
    <row r="2" ht="22.5" customHeight="1" spans="1:9">
      <c r="A2" s="372" t="s">
        <v>1136</v>
      </c>
      <c r="B2" s="372"/>
      <c r="C2" s="373"/>
      <c r="D2" s="373"/>
      <c r="E2" s="373"/>
      <c r="F2" s="373"/>
      <c r="G2" s="373"/>
      <c r="H2" s="373"/>
      <c r="I2" s="373"/>
    </row>
    <row r="3" ht="18" customHeight="1" spans="1:9">
      <c r="A3" s="370"/>
      <c r="B3" s="370"/>
      <c r="C3" s="371"/>
      <c r="D3" s="371"/>
      <c r="E3" s="371"/>
      <c r="F3" s="371"/>
      <c r="G3" s="371"/>
      <c r="H3" s="371"/>
      <c r="I3" s="387"/>
    </row>
    <row r="4" ht="31.5" customHeight="1" spans="1:9">
      <c r="A4" s="374" t="s">
        <v>2</v>
      </c>
      <c r="B4" s="374"/>
      <c r="C4" s="375" t="s">
        <v>1137</v>
      </c>
      <c r="D4" s="375" t="s">
        <v>1138</v>
      </c>
      <c r="E4" s="375" t="s">
        <v>1139</v>
      </c>
      <c r="F4" s="375" t="s">
        <v>1140</v>
      </c>
      <c r="G4" s="375" t="s">
        <v>1141</v>
      </c>
      <c r="H4" s="375" t="s">
        <v>1142</v>
      </c>
      <c r="I4" s="375" t="s">
        <v>1143</v>
      </c>
    </row>
    <row r="5" ht="27" customHeight="1" spans="1:9">
      <c r="A5" s="374" t="s">
        <v>6</v>
      </c>
      <c r="B5" s="374" t="s">
        <v>7</v>
      </c>
      <c r="C5" s="375"/>
      <c r="D5" s="375"/>
      <c r="E5" s="375"/>
      <c r="F5" s="375"/>
      <c r="G5" s="375"/>
      <c r="H5" s="375"/>
      <c r="I5" s="375"/>
    </row>
    <row r="6" ht="20.25" customHeight="1" spans="1:9">
      <c r="A6" s="376">
        <v>201</v>
      </c>
      <c r="B6" s="377" t="s">
        <v>43</v>
      </c>
      <c r="C6" s="378">
        <f t="shared" ref="C6:C69" si="0">D6+E6+F6+G6+H6+I6</f>
        <v>29953.05</v>
      </c>
      <c r="D6" s="379">
        <f t="shared" ref="D6:I6" si="1">SUM(D7:D32)</f>
        <v>26772.94</v>
      </c>
      <c r="E6" s="379">
        <f t="shared" si="1"/>
        <v>3180.11</v>
      </c>
      <c r="F6" s="379">
        <f t="shared" si="1"/>
        <v>0</v>
      </c>
      <c r="G6" s="379">
        <f t="shared" si="1"/>
        <v>0</v>
      </c>
      <c r="H6" s="379">
        <f t="shared" si="1"/>
        <v>0</v>
      </c>
      <c r="I6" s="379">
        <f t="shared" si="1"/>
        <v>0</v>
      </c>
    </row>
    <row r="7" ht="20.25" customHeight="1" spans="1:9">
      <c r="A7" s="380">
        <v>20101</v>
      </c>
      <c r="B7" s="380" t="s">
        <v>44</v>
      </c>
      <c r="C7" s="381">
        <f t="shared" si="0"/>
        <v>1120.55</v>
      </c>
      <c r="D7" s="382">
        <v>1055.06</v>
      </c>
      <c r="E7" s="382">
        <v>65.49</v>
      </c>
      <c r="F7" s="382"/>
      <c r="G7" s="382"/>
      <c r="H7" s="382"/>
      <c r="I7" s="382"/>
    </row>
    <row r="8" ht="20.25" customHeight="1" spans="1:9">
      <c r="A8" s="380">
        <v>20102</v>
      </c>
      <c r="B8" s="380" t="s">
        <v>56</v>
      </c>
      <c r="C8" s="381">
        <f t="shared" si="0"/>
        <v>265.36</v>
      </c>
      <c r="D8" s="382">
        <v>265.36</v>
      </c>
      <c r="E8" s="382"/>
      <c r="F8" s="382"/>
      <c r="G8" s="382"/>
      <c r="H8" s="382"/>
      <c r="I8" s="382"/>
    </row>
    <row r="9" ht="20.25" customHeight="1" spans="1:9">
      <c r="A9" s="380">
        <v>20103</v>
      </c>
      <c r="B9" s="380" t="s">
        <v>61</v>
      </c>
      <c r="C9" s="381">
        <f t="shared" si="0"/>
        <v>22675.45</v>
      </c>
      <c r="D9" s="382">
        <v>19597.48</v>
      </c>
      <c r="E9" s="382">
        <v>3077.97</v>
      </c>
      <c r="F9" s="382"/>
      <c r="G9" s="382"/>
      <c r="H9" s="382"/>
      <c r="I9" s="382"/>
    </row>
    <row r="10" ht="20.25" customHeight="1" spans="1:9">
      <c r="A10" s="380">
        <v>20104</v>
      </c>
      <c r="B10" s="380" t="s">
        <v>68</v>
      </c>
      <c r="C10" s="381">
        <f t="shared" si="0"/>
        <v>205.49</v>
      </c>
      <c r="D10" s="382">
        <v>205.49</v>
      </c>
      <c r="E10" s="382"/>
      <c r="F10" s="382"/>
      <c r="G10" s="382"/>
      <c r="H10" s="382"/>
      <c r="I10" s="382"/>
    </row>
    <row r="11" ht="20.25" customHeight="1" spans="1:9">
      <c r="A11" s="380">
        <v>20105</v>
      </c>
      <c r="B11" s="383" t="s">
        <v>75</v>
      </c>
      <c r="C11" s="381">
        <f t="shared" si="0"/>
        <v>142.85</v>
      </c>
      <c r="D11" s="382">
        <v>142.85</v>
      </c>
      <c r="E11" s="382"/>
      <c r="F11" s="382"/>
      <c r="G11" s="382"/>
      <c r="H11" s="382"/>
      <c r="I11" s="382"/>
    </row>
    <row r="12" ht="20.25" customHeight="1" spans="1:9">
      <c r="A12" s="380">
        <v>20106</v>
      </c>
      <c r="B12" s="380" t="s">
        <v>82</v>
      </c>
      <c r="C12" s="381">
        <f t="shared" si="0"/>
        <v>728.15</v>
      </c>
      <c r="D12" s="382">
        <v>728.15</v>
      </c>
      <c r="E12" s="382"/>
      <c r="F12" s="382"/>
      <c r="G12" s="382"/>
      <c r="H12" s="382"/>
      <c r="I12" s="382"/>
    </row>
    <row r="13" ht="20.25" customHeight="1" spans="1:9">
      <c r="A13" s="380">
        <v>20107</v>
      </c>
      <c r="B13" s="380" t="s">
        <v>89</v>
      </c>
      <c r="C13" s="381">
        <f t="shared" si="0"/>
        <v>0</v>
      </c>
      <c r="D13" s="382"/>
      <c r="E13" s="382"/>
      <c r="F13" s="382"/>
      <c r="G13" s="382"/>
      <c r="H13" s="382"/>
      <c r="I13" s="382"/>
    </row>
    <row r="14" ht="20.25" customHeight="1" spans="1:9">
      <c r="A14" s="380">
        <v>20108</v>
      </c>
      <c r="B14" s="383" t="s">
        <v>92</v>
      </c>
      <c r="C14" s="381">
        <f t="shared" si="0"/>
        <v>196.82</v>
      </c>
      <c r="D14" s="382">
        <v>196.82</v>
      </c>
      <c r="E14" s="382"/>
      <c r="F14" s="382"/>
      <c r="G14" s="382"/>
      <c r="H14" s="382"/>
      <c r="I14" s="382"/>
    </row>
    <row r="15" ht="20.25" customHeight="1" spans="1:9">
      <c r="A15" s="380">
        <v>20109</v>
      </c>
      <c r="B15" s="380" t="s">
        <v>96</v>
      </c>
      <c r="C15" s="381">
        <f t="shared" si="0"/>
        <v>0</v>
      </c>
      <c r="D15" s="382"/>
      <c r="E15" s="382"/>
      <c r="F15" s="382"/>
      <c r="G15" s="382"/>
      <c r="H15" s="382"/>
      <c r="I15" s="382"/>
    </row>
    <row r="16" ht="20.25" customHeight="1" spans="1:9">
      <c r="A16" s="380">
        <v>20111</v>
      </c>
      <c r="B16" s="384" t="s">
        <v>104</v>
      </c>
      <c r="C16" s="381">
        <f t="shared" si="0"/>
        <v>907.04</v>
      </c>
      <c r="D16" s="382">
        <v>907.04</v>
      </c>
      <c r="E16" s="382"/>
      <c r="F16" s="382"/>
      <c r="G16" s="382"/>
      <c r="H16" s="382"/>
      <c r="I16" s="382"/>
    </row>
    <row r="17" ht="20.25" customHeight="1" spans="1:9">
      <c r="A17" s="380">
        <v>20113</v>
      </c>
      <c r="B17" s="384" t="s">
        <v>109</v>
      </c>
      <c r="C17" s="381">
        <f t="shared" si="0"/>
        <v>495.09</v>
      </c>
      <c r="D17" s="382">
        <v>495.09</v>
      </c>
      <c r="E17" s="382"/>
      <c r="F17" s="382"/>
      <c r="G17" s="382"/>
      <c r="H17" s="382"/>
      <c r="I17" s="382"/>
    </row>
    <row r="18" ht="20.25" customHeight="1" spans="1:9">
      <c r="A18" s="380">
        <v>20114</v>
      </c>
      <c r="B18" s="383" t="s">
        <v>116</v>
      </c>
      <c r="C18" s="381">
        <f t="shared" si="0"/>
        <v>0</v>
      </c>
      <c r="D18" s="382"/>
      <c r="E18" s="382"/>
      <c r="F18" s="382"/>
      <c r="G18" s="382"/>
      <c r="H18" s="382"/>
      <c r="I18" s="382"/>
    </row>
    <row r="19" ht="20.25" customHeight="1" spans="1:9">
      <c r="A19" s="380">
        <v>20123</v>
      </c>
      <c r="B19" s="380" t="s">
        <v>124</v>
      </c>
      <c r="C19" s="381">
        <f t="shared" si="0"/>
        <v>0</v>
      </c>
      <c r="D19" s="382"/>
      <c r="E19" s="382"/>
      <c r="F19" s="382"/>
      <c r="G19" s="382"/>
      <c r="H19" s="382"/>
      <c r="I19" s="382"/>
    </row>
    <row r="20" ht="20.25" customHeight="1" spans="1:9">
      <c r="A20" s="380">
        <v>20125</v>
      </c>
      <c r="B20" s="380" t="s">
        <v>127</v>
      </c>
      <c r="C20" s="381">
        <f t="shared" si="0"/>
        <v>0</v>
      </c>
      <c r="D20" s="382"/>
      <c r="E20" s="382"/>
      <c r="F20" s="382"/>
      <c r="G20" s="382"/>
      <c r="H20" s="382"/>
      <c r="I20" s="382"/>
    </row>
    <row r="21" ht="20.25" customHeight="1" spans="1:9">
      <c r="A21" s="380">
        <v>20126</v>
      </c>
      <c r="B21" s="383" t="s">
        <v>131</v>
      </c>
      <c r="C21" s="381">
        <f t="shared" si="0"/>
        <v>79.1</v>
      </c>
      <c r="D21" s="382">
        <v>79.1</v>
      </c>
      <c r="E21" s="382"/>
      <c r="F21" s="382"/>
      <c r="G21" s="382"/>
      <c r="H21" s="382"/>
      <c r="I21" s="382"/>
    </row>
    <row r="22" ht="18.75" customHeight="1" spans="1:9">
      <c r="A22" s="380">
        <v>20128</v>
      </c>
      <c r="B22" s="383" t="s">
        <v>134</v>
      </c>
      <c r="C22" s="381">
        <f t="shared" si="0"/>
        <v>7.68</v>
      </c>
      <c r="D22" s="382">
        <v>7.68</v>
      </c>
      <c r="E22" s="382"/>
      <c r="F22" s="382"/>
      <c r="G22" s="382"/>
      <c r="H22" s="382"/>
      <c r="I22" s="382"/>
    </row>
    <row r="23" ht="20.25" customHeight="1" spans="1:9">
      <c r="A23" s="380">
        <v>20129</v>
      </c>
      <c r="B23" s="383" t="s">
        <v>136</v>
      </c>
      <c r="C23" s="381">
        <f t="shared" si="0"/>
        <v>90.87</v>
      </c>
      <c r="D23" s="382">
        <v>80.87</v>
      </c>
      <c r="E23" s="382">
        <v>10</v>
      </c>
      <c r="F23" s="382"/>
      <c r="G23" s="382"/>
      <c r="H23" s="382"/>
      <c r="I23" s="382"/>
    </row>
    <row r="24" ht="20.25" customHeight="1" spans="1:9">
      <c r="A24" s="380">
        <v>20131</v>
      </c>
      <c r="B24" s="383" t="s">
        <v>139</v>
      </c>
      <c r="C24" s="381">
        <f t="shared" si="0"/>
        <v>465.81</v>
      </c>
      <c r="D24" s="382">
        <v>465.81</v>
      </c>
      <c r="E24" s="382"/>
      <c r="F24" s="382"/>
      <c r="G24" s="382"/>
      <c r="H24" s="382"/>
      <c r="I24" s="382"/>
    </row>
    <row r="25" ht="20.25" customHeight="1" spans="1:9">
      <c r="A25" s="380">
        <v>20132</v>
      </c>
      <c r="B25" s="383" t="s">
        <v>142</v>
      </c>
      <c r="C25" s="381">
        <f t="shared" si="0"/>
        <v>422.2</v>
      </c>
      <c r="D25" s="382">
        <v>410.55</v>
      </c>
      <c r="E25" s="382">
        <v>11.65</v>
      </c>
      <c r="F25" s="382"/>
      <c r="G25" s="382"/>
      <c r="H25" s="382"/>
      <c r="I25" s="382"/>
    </row>
    <row r="26" ht="20.25" customHeight="1" spans="1:9">
      <c r="A26" s="380">
        <v>20133</v>
      </c>
      <c r="B26" s="383" t="s">
        <v>145</v>
      </c>
      <c r="C26" s="381">
        <f t="shared" si="0"/>
        <v>186.57</v>
      </c>
      <c r="D26" s="382">
        <v>186.57</v>
      </c>
      <c r="E26" s="382"/>
      <c r="F26" s="382"/>
      <c r="G26" s="382"/>
      <c r="H26" s="382"/>
      <c r="I26" s="382"/>
    </row>
    <row r="27" ht="20.25" customHeight="1" spans="1:9">
      <c r="A27" s="380">
        <v>20134</v>
      </c>
      <c r="B27" s="383" t="s">
        <v>148</v>
      </c>
      <c r="C27" s="381">
        <f t="shared" si="0"/>
        <v>99.39</v>
      </c>
      <c r="D27" s="382">
        <v>94.39</v>
      </c>
      <c r="E27" s="382">
        <v>5</v>
      </c>
      <c r="F27" s="382"/>
      <c r="G27" s="382"/>
      <c r="H27" s="382"/>
      <c r="I27" s="382"/>
    </row>
    <row r="28" ht="20.25" customHeight="1" spans="1:9">
      <c r="A28" s="380">
        <v>20135</v>
      </c>
      <c r="B28" s="383" t="s">
        <v>152</v>
      </c>
      <c r="C28" s="381">
        <f t="shared" si="0"/>
        <v>0</v>
      </c>
      <c r="D28" s="382"/>
      <c r="E28" s="382"/>
      <c r="F28" s="382"/>
      <c r="G28" s="382"/>
      <c r="H28" s="382"/>
      <c r="I28" s="382"/>
    </row>
    <row r="29" ht="20.25" customHeight="1" spans="1:9">
      <c r="A29" s="380">
        <v>20136</v>
      </c>
      <c r="B29" s="383" t="s">
        <v>154</v>
      </c>
      <c r="C29" s="381">
        <f t="shared" si="0"/>
        <v>0</v>
      </c>
      <c r="D29" s="382"/>
      <c r="E29" s="382"/>
      <c r="F29" s="382"/>
      <c r="G29" s="382"/>
      <c r="H29" s="382"/>
      <c r="I29" s="382"/>
    </row>
    <row r="30" ht="20.25" customHeight="1" spans="1:9">
      <c r="A30" s="380">
        <v>20137</v>
      </c>
      <c r="B30" s="380" t="s">
        <v>156</v>
      </c>
      <c r="C30" s="381">
        <f t="shared" si="0"/>
        <v>0</v>
      </c>
      <c r="D30" s="382"/>
      <c r="E30" s="382"/>
      <c r="F30" s="382"/>
      <c r="G30" s="382"/>
      <c r="H30" s="382"/>
      <c r="I30" s="382"/>
    </row>
    <row r="31" ht="20.25" customHeight="1" spans="1:9">
      <c r="A31" s="380">
        <v>20138</v>
      </c>
      <c r="B31" s="380" t="s">
        <v>159</v>
      </c>
      <c r="C31" s="381">
        <f t="shared" si="0"/>
        <v>1864.63</v>
      </c>
      <c r="D31" s="382">
        <v>1854.63</v>
      </c>
      <c r="E31" s="382">
        <v>10</v>
      </c>
      <c r="F31" s="382"/>
      <c r="G31" s="382"/>
      <c r="H31" s="382"/>
      <c r="I31" s="382"/>
    </row>
    <row r="32" ht="20.25" customHeight="1" spans="1:9">
      <c r="A32" s="380">
        <v>20199</v>
      </c>
      <c r="B32" s="380" t="s">
        <v>169</v>
      </c>
      <c r="C32" s="381">
        <f t="shared" si="0"/>
        <v>0</v>
      </c>
      <c r="D32" s="382"/>
      <c r="E32" s="382"/>
      <c r="F32" s="382"/>
      <c r="G32" s="382"/>
      <c r="H32" s="382"/>
      <c r="I32" s="382"/>
    </row>
    <row r="33" ht="20.25" customHeight="1" spans="1:9">
      <c r="A33" s="376">
        <v>202</v>
      </c>
      <c r="B33" s="377" t="s">
        <v>172</v>
      </c>
      <c r="C33" s="378">
        <f t="shared" si="0"/>
        <v>0</v>
      </c>
      <c r="D33" s="379">
        <f t="shared" ref="D33:I33" si="2">SUM(D34:D35)</f>
        <v>0</v>
      </c>
      <c r="E33" s="379">
        <f t="shared" si="2"/>
        <v>0</v>
      </c>
      <c r="F33" s="379">
        <f t="shared" si="2"/>
        <v>0</v>
      </c>
      <c r="G33" s="379">
        <f t="shared" si="2"/>
        <v>0</v>
      </c>
      <c r="H33" s="379">
        <f t="shared" si="2"/>
        <v>0</v>
      </c>
      <c r="I33" s="379">
        <f t="shared" si="2"/>
        <v>0</v>
      </c>
    </row>
    <row r="34" ht="20.25" customHeight="1" spans="1:9">
      <c r="A34" s="380">
        <v>20205</v>
      </c>
      <c r="B34" s="380" t="s">
        <v>173</v>
      </c>
      <c r="C34" s="381">
        <f t="shared" si="0"/>
        <v>0</v>
      </c>
      <c r="D34" s="382"/>
      <c r="E34" s="382"/>
      <c r="F34" s="382"/>
      <c r="G34" s="382"/>
      <c r="H34" s="382"/>
      <c r="I34" s="382"/>
    </row>
    <row r="35" ht="20.25" customHeight="1" spans="1:9">
      <c r="A35" s="380">
        <v>20299</v>
      </c>
      <c r="B35" s="380" t="s">
        <v>180</v>
      </c>
      <c r="C35" s="381">
        <f t="shared" si="0"/>
        <v>0</v>
      </c>
      <c r="D35" s="382"/>
      <c r="E35" s="382"/>
      <c r="F35" s="382"/>
      <c r="G35" s="382"/>
      <c r="H35" s="382"/>
      <c r="I35" s="382"/>
    </row>
    <row r="36" ht="20.25" customHeight="1" spans="1:9">
      <c r="A36" s="376">
        <v>203</v>
      </c>
      <c r="B36" s="377" t="s">
        <v>182</v>
      </c>
      <c r="C36" s="378">
        <f t="shared" si="0"/>
        <v>36.5</v>
      </c>
      <c r="D36" s="379">
        <f t="shared" ref="D36:I36" si="3">SUM(D37:D38)</f>
        <v>36.5</v>
      </c>
      <c r="E36" s="379">
        <f t="shared" si="3"/>
        <v>0</v>
      </c>
      <c r="F36" s="379">
        <f t="shared" si="3"/>
        <v>0</v>
      </c>
      <c r="G36" s="379">
        <f t="shared" si="3"/>
        <v>0</v>
      </c>
      <c r="H36" s="379">
        <f t="shared" si="3"/>
        <v>0</v>
      </c>
      <c r="I36" s="379">
        <f t="shared" si="3"/>
        <v>0</v>
      </c>
    </row>
    <row r="37" ht="20.25" customHeight="1" spans="1:9">
      <c r="A37" s="385">
        <v>20306</v>
      </c>
      <c r="B37" s="383" t="s">
        <v>191</v>
      </c>
      <c r="C37" s="381">
        <f t="shared" si="0"/>
        <v>36.5</v>
      </c>
      <c r="D37" s="382">
        <v>36.5</v>
      </c>
      <c r="E37" s="382"/>
      <c r="F37" s="382"/>
      <c r="G37" s="382"/>
      <c r="H37" s="382"/>
      <c r="I37" s="382"/>
    </row>
    <row r="38" ht="20.25" customHeight="1" spans="1:9">
      <c r="A38" s="385">
        <v>20399</v>
      </c>
      <c r="B38" s="383" t="s">
        <v>199</v>
      </c>
      <c r="C38" s="381">
        <f t="shared" si="0"/>
        <v>0</v>
      </c>
      <c r="D38" s="382"/>
      <c r="E38" s="382"/>
      <c r="F38" s="382"/>
      <c r="G38" s="382"/>
      <c r="H38" s="382"/>
      <c r="I38" s="382"/>
    </row>
    <row r="39" ht="20.25" customHeight="1" spans="1:9">
      <c r="A39" s="386">
        <v>204</v>
      </c>
      <c r="B39" s="377" t="s">
        <v>201</v>
      </c>
      <c r="C39" s="378">
        <f t="shared" si="0"/>
        <v>18213.05</v>
      </c>
      <c r="D39" s="379">
        <f t="shared" ref="D39:I39" si="4">SUM(D40:D50)</f>
        <v>16479.25</v>
      </c>
      <c r="E39" s="379">
        <f t="shared" si="4"/>
        <v>1733.8</v>
      </c>
      <c r="F39" s="379">
        <f t="shared" si="4"/>
        <v>0</v>
      </c>
      <c r="G39" s="379">
        <f t="shared" si="4"/>
        <v>0</v>
      </c>
      <c r="H39" s="379">
        <f t="shared" si="4"/>
        <v>0</v>
      </c>
      <c r="I39" s="379">
        <f t="shared" si="4"/>
        <v>0</v>
      </c>
    </row>
    <row r="40" ht="20.25" customHeight="1" spans="1:9">
      <c r="A40" s="380">
        <v>20401</v>
      </c>
      <c r="B40" s="380" t="s">
        <v>202</v>
      </c>
      <c r="C40" s="381">
        <f t="shared" si="0"/>
        <v>0</v>
      </c>
      <c r="D40" s="382"/>
      <c r="E40" s="382"/>
      <c r="F40" s="382"/>
      <c r="G40" s="382"/>
      <c r="H40" s="382"/>
      <c r="I40" s="382"/>
    </row>
    <row r="41" ht="20.25" customHeight="1" spans="1:9">
      <c r="A41" s="380">
        <v>20402</v>
      </c>
      <c r="B41" s="383" t="s">
        <v>205</v>
      </c>
      <c r="C41" s="381">
        <f t="shared" si="0"/>
        <v>13311.67</v>
      </c>
      <c r="D41" s="382">
        <v>12841.67</v>
      </c>
      <c r="E41" s="382">
        <v>470</v>
      </c>
      <c r="F41" s="382"/>
      <c r="G41" s="382"/>
      <c r="H41" s="382"/>
      <c r="I41" s="382"/>
    </row>
    <row r="42" ht="20.25" customHeight="1" spans="1:9">
      <c r="A42" s="380">
        <v>20403</v>
      </c>
      <c r="B42" s="380" t="s">
        <v>211</v>
      </c>
      <c r="C42" s="381">
        <f t="shared" si="0"/>
        <v>10</v>
      </c>
      <c r="D42" s="382">
        <v>10</v>
      </c>
      <c r="E42" s="382"/>
      <c r="F42" s="382"/>
      <c r="G42" s="382"/>
      <c r="H42" s="382"/>
      <c r="I42" s="382"/>
    </row>
    <row r="43" ht="20.25" customHeight="1" spans="1:9">
      <c r="A43" s="380">
        <v>20404</v>
      </c>
      <c r="B43" s="380" t="s">
        <v>214</v>
      </c>
      <c r="C43" s="381">
        <f t="shared" si="0"/>
        <v>876.6</v>
      </c>
      <c r="D43" s="382">
        <v>618.8</v>
      </c>
      <c r="E43" s="382">
        <v>257.8</v>
      </c>
      <c r="F43" s="382"/>
      <c r="G43" s="382"/>
      <c r="H43" s="382"/>
      <c r="I43" s="382"/>
    </row>
    <row r="44" ht="20.25" customHeight="1" spans="1:9">
      <c r="A44" s="380">
        <v>20405</v>
      </c>
      <c r="B44" s="384" t="s">
        <v>218</v>
      </c>
      <c r="C44" s="381">
        <f t="shared" si="0"/>
        <v>3115.32</v>
      </c>
      <c r="D44" s="382">
        <v>2359.32</v>
      </c>
      <c r="E44" s="382">
        <v>756</v>
      </c>
      <c r="F44" s="382"/>
      <c r="G44" s="382"/>
      <c r="H44" s="382"/>
      <c r="I44" s="382"/>
    </row>
    <row r="45" ht="20.25" customHeight="1" spans="1:9">
      <c r="A45" s="380">
        <v>20406</v>
      </c>
      <c r="B45" s="380" t="s">
        <v>223</v>
      </c>
      <c r="C45" s="381">
        <f t="shared" si="0"/>
        <v>879.46</v>
      </c>
      <c r="D45" s="382">
        <v>629.46</v>
      </c>
      <c r="E45" s="382">
        <v>250</v>
      </c>
      <c r="F45" s="382"/>
      <c r="G45" s="382"/>
      <c r="H45" s="382"/>
      <c r="I45" s="382"/>
    </row>
    <row r="46" ht="20.25" customHeight="1" spans="1:9">
      <c r="A46" s="380">
        <v>20407</v>
      </c>
      <c r="B46" s="380" t="s">
        <v>232</v>
      </c>
      <c r="C46" s="381">
        <f t="shared" si="0"/>
        <v>0</v>
      </c>
      <c r="D46" s="382"/>
      <c r="E46" s="382"/>
      <c r="F46" s="382"/>
      <c r="G46" s="382"/>
      <c r="H46" s="382"/>
      <c r="I46" s="382"/>
    </row>
    <row r="47" ht="20.25" customHeight="1" spans="1:9">
      <c r="A47" s="380">
        <v>20408</v>
      </c>
      <c r="B47" s="383" t="s">
        <v>237</v>
      </c>
      <c r="C47" s="381">
        <f t="shared" si="0"/>
        <v>0</v>
      </c>
      <c r="D47" s="382"/>
      <c r="E47" s="382"/>
      <c r="F47" s="382"/>
      <c r="G47" s="382"/>
      <c r="H47" s="382"/>
      <c r="I47" s="382"/>
    </row>
    <row r="48" ht="20.25" customHeight="1" spans="1:9">
      <c r="A48" s="380">
        <v>20409</v>
      </c>
      <c r="B48" s="384" t="s">
        <v>242</v>
      </c>
      <c r="C48" s="381">
        <f t="shared" si="0"/>
        <v>0</v>
      </c>
      <c r="D48" s="382"/>
      <c r="E48" s="382"/>
      <c r="F48" s="382"/>
      <c r="G48" s="382"/>
      <c r="H48" s="382"/>
      <c r="I48" s="382"/>
    </row>
    <row r="49" ht="20.25" customHeight="1" spans="1:9">
      <c r="A49" s="380">
        <v>20410</v>
      </c>
      <c r="B49" s="380" t="s">
        <v>246</v>
      </c>
      <c r="C49" s="381">
        <f t="shared" si="0"/>
        <v>0</v>
      </c>
      <c r="D49" s="382"/>
      <c r="E49" s="382"/>
      <c r="F49" s="382"/>
      <c r="G49" s="382"/>
      <c r="H49" s="382"/>
      <c r="I49" s="382"/>
    </row>
    <row r="50" ht="20.25" customHeight="1" spans="1:9">
      <c r="A50" s="380">
        <v>20499</v>
      </c>
      <c r="B50" s="380" t="s">
        <v>249</v>
      </c>
      <c r="C50" s="381">
        <f t="shared" si="0"/>
        <v>20</v>
      </c>
      <c r="D50" s="382">
        <v>20</v>
      </c>
      <c r="E50" s="382"/>
      <c r="F50" s="382"/>
      <c r="G50" s="382"/>
      <c r="H50" s="382"/>
      <c r="I50" s="382"/>
    </row>
    <row r="51" ht="19.5" customHeight="1" spans="1:9">
      <c r="A51" s="386">
        <v>205</v>
      </c>
      <c r="B51" s="377" t="s">
        <v>252</v>
      </c>
      <c r="C51" s="378">
        <f t="shared" si="0"/>
        <v>42039.95</v>
      </c>
      <c r="D51" s="379">
        <f t="shared" ref="D51:I51" si="5">SUM(D52:D61)</f>
        <v>39247.63</v>
      </c>
      <c r="E51" s="379">
        <f t="shared" si="5"/>
        <v>2792.32</v>
      </c>
      <c r="F51" s="379">
        <f t="shared" si="5"/>
        <v>0</v>
      </c>
      <c r="G51" s="379">
        <f t="shared" si="5"/>
        <v>0</v>
      </c>
      <c r="H51" s="379">
        <f t="shared" si="5"/>
        <v>0</v>
      </c>
      <c r="I51" s="379">
        <f t="shared" si="5"/>
        <v>0</v>
      </c>
    </row>
    <row r="52" ht="20.25" customHeight="1" spans="1:9">
      <c r="A52" s="380">
        <v>20501</v>
      </c>
      <c r="B52" s="383" t="s">
        <v>253</v>
      </c>
      <c r="C52" s="381">
        <f t="shared" si="0"/>
        <v>153.97</v>
      </c>
      <c r="D52" s="382">
        <v>153.97</v>
      </c>
      <c r="E52" s="382"/>
      <c r="F52" s="382"/>
      <c r="G52" s="382"/>
      <c r="H52" s="382"/>
      <c r="I52" s="382"/>
    </row>
    <row r="53" ht="20.25" customHeight="1" spans="1:9">
      <c r="A53" s="380">
        <v>20502</v>
      </c>
      <c r="B53" s="380" t="s">
        <v>255</v>
      </c>
      <c r="C53" s="381">
        <f t="shared" si="0"/>
        <v>38903.73</v>
      </c>
      <c r="D53" s="382">
        <v>36369.52</v>
      </c>
      <c r="E53" s="382">
        <v>2534.21</v>
      </c>
      <c r="F53" s="382"/>
      <c r="G53" s="382"/>
      <c r="H53" s="382"/>
      <c r="I53" s="382"/>
    </row>
    <row r="54" ht="20.25" customHeight="1" spans="1:9">
      <c r="A54" s="380">
        <v>20503</v>
      </c>
      <c r="B54" s="380" t="s">
        <v>262</v>
      </c>
      <c r="C54" s="381">
        <f t="shared" si="0"/>
        <v>885.72</v>
      </c>
      <c r="D54" s="382">
        <v>627.61</v>
      </c>
      <c r="E54" s="382">
        <v>258.11</v>
      </c>
      <c r="F54" s="382"/>
      <c r="G54" s="382"/>
      <c r="H54" s="382"/>
      <c r="I54" s="382"/>
    </row>
    <row r="55" ht="20.25" customHeight="1" spans="1:9">
      <c r="A55" s="380">
        <v>20504</v>
      </c>
      <c r="B55" s="384" t="s">
        <v>268</v>
      </c>
      <c r="C55" s="381">
        <f t="shared" si="0"/>
        <v>0</v>
      </c>
      <c r="D55" s="382"/>
      <c r="E55" s="382"/>
      <c r="F55" s="382"/>
      <c r="G55" s="382"/>
      <c r="H55" s="382"/>
      <c r="I55" s="382"/>
    </row>
    <row r="56" ht="20.25" customHeight="1" spans="1:9">
      <c r="A56" s="380">
        <v>20505</v>
      </c>
      <c r="B56" s="383" t="s">
        <v>274</v>
      </c>
      <c r="C56" s="381">
        <f t="shared" si="0"/>
        <v>0</v>
      </c>
      <c r="D56" s="382"/>
      <c r="E56" s="382"/>
      <c r="F56" s="382"/>
      <c r="G56" s="382"/>
      <c r="H56" s="382"/>
      <c r="I56" s="382"/>
    </row>
    <row r="57" ht="20.25" customHeight="1" spans="1:9">
      <c r="A57" s="380">
        <v>20506</v>
      </c>
      <c r="B57" s="383" t="s">
        <v>278</v>
      </c>
      <c r="C57" s="381">
        <f t="shared" si="0"/>
        <v>0</v>
      </c>
      <c r="D57" s="382"/>
      <c r="E57" s="382"/>
      <c r="F57" s="382"/>
      <c r="G57" s="382"/>
      <c r="H57" s="382"/>
      <c r="I57" s="382"/>
    </row>
    <row r="58" ht="20.25" customHeight="1" spans="1:9">
      <c r="A58" s="380">
        <v>20507</v>
      </c>
      <c r="B58" s="380" t="s">
        <v>282</v>
      </c>
      <c r="C58" s="381">
        <f t="shared" si="0"/>
        <v>485.35</v>
      </c>
      <c r="D58" s="382">
        <v>485.35</v>
      </c>
      <c r="E58" s="382"/>
      <c r="F58" s="382"/>
      <c r="G58" s="382"/>
      <c r="H58" s="382"/>
      <c r="I58" s="382"/>
    </row>
    <row r="59" ht="20.25" customHeight="1" spans="1:9">
      <c r="A59" s="380">
        <v>20508</v>
      </c>
      <c r="B59" s="383" t="s">
        <v>286</v>
      </c>
      <c r="C59" s="381">
        <f t="shared" si="0"/>
        <v>1586.02</v>
      </c>
      <c r="D59" s="382">
        <v>1586.02</v>
      </c>
      <c r="E59" s="382"/>
      <c r="F59" s="382"/>
      <c r="G59" s="382"/>
      <c r="H59" s="382"/>
      <c r="I59" s="382"/>
    </row>
    <row r="60" ht="20.25" customHeight="1" spans="1:9">
      <c r="A60" s="380">
        <v>20509</v>
      </c>
      <c r="B60" s="380" t="s">
        <v>292</v>
      </c>
      <c r="C60" s="381">
        <f t="shared" si="0"/>
        <v>25.16</v>
      </c>
      <c r="D60" s="382">
        <v>25.16</v>
      </c>
      <c r="E60" s="382"/>
      <c r="F60" s="382"/>
      <c r="G60" s="382"/>
      <c r="H60" s="382"/>
      <c r="I60" s="382"/>
    </row>
    <row r="61" ht="20.25" customHeight="1" spans="1:9">
      <c r="A61" s="380">
        <v>20599</v>
      </c>
      <c r="B61" s="380" t="s">
        <v>299</v>
      </c>
      <c r="C61" s="381">
        <f t="shared" si="0"/>
        <v>0</v>
      </c>
      <c r="D61" s="382"/>
      <c r="E61" s="382"/>
      <c r="F61" s="382"/>
      <c r="G61" s="382"/>
      <c r="H61" s="382"/>
      <c r="I61" s="382"/>
    </row>
    <row r="62" ht="20.25" customHeight="1" spans="1:9">
      <c r="A62" s="386">
        <v>206</v>
      </c>
      <c r="B62" s="377" t="s">
        <v>301</v>
      </c>
      <c r="C62" s="378">
        <f t="shared" si="0"/>
        <v>217.13</v>
      </c>
      <c r="D62" s="379">
        <f t="shared" ref="D62:I62" si="6">SUM(D63:D72)</f>
        <v>212.13</v>
      </c>
      <c r="E62" s="379">
        <f t="shared" si="6"/>
        <v>5</v>
      </c>
      <c r="F62" s="379">
        <f t="shared" si="6"/>
        <v>0</v>
      </c>
      <c r="G62" s="379">
        <f t="shared" si="6"/>
        <v>0</v>
      </c>
      <c r="H62" s="379">
        <f t="shared" si="6"/>
        <v>0</v>
      </c>
      <c r="I62" s="379">
        <f t="shared" si="6"/>
        <v>0</v>
      </c>
    </row>
    <row r="63" ht="20.25" customHeight="1" spans="1:9">
      <c r="A63" s="380">
        <v>20601</v>
      </c>
      <c r="B63" s="383" t="s">
        <v>302</v>
      </c>
      <c r="C63" s="381">
        <f t="shared" si="0"/>
        <v>217.13</v>
      </c>
      <c r="D63" s="382">
        <v>212.13</v>
      </c>
      <c r="E63" s="382">
        <v>5</v>
      </c>
      <c r="F63" s="382"/>
      <c r="G63" s="382"/>
      <c r="H63" s="382"/>
      <c r="I63" s="382"/>
    </row>
    <row r="64" ht="20.25" customHeight="1" spans="1:9">
      <c r="A64" s="380">
        <v>20602</v>
      </c>
      <c r="B64" s="380" t="s">
        <v>304</v>
      </c>
      <c r="C64" s="381">
        <f t="shared" si="0"/>
        <v>0</v>
      </c>
      <c r="D64" s="382"/>
      <c r="E64" s="382"/>
      <c r="F64" s="382"/>
      <c r="G64" s="382"/>
      <c r="H64" s="382"/>
      <c r="I64" s="382"/>
    </row>
    <row r="65" ht="20.25" customHeight="1" spans="1:9">
      <c r="A65" s="380">
        <v>20603</v>
      </c>
      <c r="B65" s="383" t="s">
        <v>313</v>
      </c>
      <c r="C65" s="381">
        <f t="shared" si="0"/>
        <v>0</v>
      </c>
      <c r="D65" s="382"/>
      <c r="E65" s="382"/>
      <c r="F65" s="382"/>
      <c r="G65" s="382"/>
      <c r="H65" s="382"/>
      <c r="I65" s="382"/>
    </row>
    <row r="66" ht="20.25" customHeight="1" spans="1:9">
      <c r="A66" s="380">
        <v>20604</v>
      </c>
      <c r="B66" s="383" t="s">
        <v>318</v>
      </c>
      <c r="C66" s="381">
        <f t="shared" si="0"/>
        <v>0</v>
      </c>
      <c r="D66" s="382"/>
      <c r="E66" s="382"/>
      <c r="F66" s="382"/>
      <c r="G66" s="382"/>
      <c r="H66" s="382"/>
      <c r="I66" s="382"/>
    </row>
    <row r="67" ht="20.25" customHeight="1" spans="1:9">
      <c r="A67" s="380">
        <v>20605</v>
      </c>
      <c r="B67" s="383" t="s">
        <v>322</v>
      </c>
      <c r="C67" s="381">
        <f t="shared" si="0"/>
        <v>0</v>
      </c>
      <c r="D67" s="382"/>
      <c r="E67" s="382"/>
      <c r="F67" s="382"/>
      <c r="G67" s="382"/>
      <c r="H67" s="382"/>
      <c r="I67" s="382"/>
    </row>
    <row r="68" ht="20.25" customHeight="1" spans="1:9">
      <c r="A68" s="380">
        <v>20606</v>
      </c>
      <c r="B68" s="383" t="s">
        <v>326</v>
      </c>
      <c r="C68" s="381">
        <f t="shared" si="0"/>
        <v>0</v>
      </c>
      <c r="D68" s="382"/>
      <c r="E68" s="382"/>
      <c r="F68" s="382"/>
      <c r="G68" s="382"/>
      <c r="H68" s="382"/>
      <c r="I68" s="382"/>
    </row>
    <row r="69" ht="20.25" customHeight="1" spans="1:9">
      <c r="A69" s="380">
        <v>20607</v>
      </c>
      <c r="B69" s="380" t="s">
        <v>331</v>
      </c>
      <c r="C69" s="381">
        <f t="shared" si="0"/>
        <v>0</v>
      </c>
      <c r="D69" s="382"/>
      <c r="E69" s="382"/>
      <c r="F69" s="382"/>
      <c r="G69" s="382"/>
      <c r="H69" s="382"/>
      <c r="I69" s="382"/>
    </row>
    <row r="70" ht="20.25" customHeight="1" spans="1:9">
      <c r="A70" s="380">
        <v>20608</v>
      </c>
      <c r="B70" s="380" t="s">
        <v>337</v>
      </c>
      <c r="C70" s="381">
        <f t="shared" ref="C70:C133" si="7">D70+E70+F70+G70+H70+I70</f>
        <v>0</v>
      </c>
      <c r="D70" s="382"/>
      <c r="E70" s="382"/>
      <c r="F70" s="382"/>
      <c r="G70" s="382"/>
      <c r="H70" s="382"/>
      <c r="I70" s="382"/>
    </row>
    <row r="71" ht="20.25" customHeight="1" spans="1:9">
      <c r="A71" s="380">
        <v>20609</v>
      </c>
      <c r="B71" s="384" t="s">
        <v>341</v>
      </c>
      <c r="C71" s="381">
        <f t="shared" si="7"/>
        <v>0</v>
      </c>
      <c r="D71" s="382"/>
      <c r="E71" s="382"/>
      <c r="F71" s="382"/>
      <c r="G71" s="382"/>
      <c r="H71" s="382"/>
      <c r="I71" s="382"/>
    </row>
    <row r="72" ht="20.25" customHeight="1" spans="1:9">
      <c r="A72" s="380">
        <v>20699</v>
      </c>
      <c r="B72" s="380" t="s">
        <v>345</v>
      </c>
      <c r="C72" s="381">
        <f t="shared" si="7"/>
        <v>0</v>
      </c>
      <c r="D72" s="382"/>
      <c r="E72" s="382"/>
      <c r="F72" s="382"/>
      <c r="G72" s="382"/>
      <c r="H72" s="382"/>
      <c r="I72" s="382"/>
    </row>
    <row r="73" ht="20.25" customHeight="1" spans="1:9">
      <c r="A73" s="386">
        <v>207</v>
      </c>
      <c r="B73" s="377" t="s">
        <v>350</v>
      </c>
      <c r="C73" s="378">
        <f t="shared" si="7"/>
        <v>993.83</v>
      </c>
      <c r="D73" s="379">
        <f t="shared" ref="D73:I73" si="8">SUM(D74:D79)</f>
        <v>863.83</v>
      </c>
      <c r="E73" s="379">
        <f t="shared" si="8"/>
        <v>130</v>
      </c>
      <c r="F73" s="379">
        <f t="shared" si="8"/>
        <v>0</v>
      </c>
      <c r="G73" s="379">
        <f t="shared" si="8"/>
        <v>0</v>
      </c>
      <c r="H73" s="379">
        <f t="shared" si="8"/>
        <v>0</v>
      </c>
      <c r="I73" s="379">
        <f t="shared" si="8"/>
        <v>0</v>
      </c>
    </row>
    <row r="74" ht="20.25" customHeight="1" spans="1:9">
      <c r="A74" s="380">
        <v>20701</v>
      </c>
      <c r="B74" s="384" t="s">
        <v>351</v>
      </c>
      <c r="C74" s="381">
        <f t="shared" si="7"/>
        <v>655.63</v>
      </c>
      <c r="D74" s="382">
        <v>555.63</v>
      </c>
      <c r="E74" s="382">
        <v>100</v>
      </c>
      <c r="F74" s="382"/>
      <c r="G74" s="382"/>
      <c r="H74" s="382"/>
      <c r="I74" s="382"/>
    </row>
    <row r="75" ht="20.25" customHeight="1" spans="1:9">
      <c r="A75" s="380">
        <v>20702</v>
      </c>
      <c r="B75" s="384" t="s">
        <v>364</v>
      </c>
      <c r="C75" s="381">
        <f t="shared" si="7"/>
        <v>34.02</v>
      </c>
      <c r="D75" s="382">
        <v>34.02</v>
      </c>
      <c r="E75" s="382"/>
      <c r="F75" s="382"/>
      <c r="G75" s="382"/>
      <c r="H75" s="382"/>
      <c r="I75" s="382"/>
    </row>
    <row r="76" ht="20.25" customHeight="1" spans="1:9">
      <c r="A76" s="380">
        <v>20703</v>
      </c>
      <c r="B76" s="384" t="s">
        <v>369</v>
      </c>
      <c r="C76" s="381">
        <f t="shared" si="7"/>
        <v>0</v>
      </c>
      <c r="D76" s="382"/>
      <c r="E76" s="382"/>
      <c r="F76" s="382"/>
      <c r="G76" s="382"/>
      <c r="H76" s="382"/>
      <c r="I76" s="382"/>
    </row>
    <row r="77" ht="20.25" customHeight="1" spans="1:9">
      <c r="A77" s="380">
        <v>20706</v>
      </c>
      <c r="B77" s="384" t="s">
        <v>377</v>
      </c>
      <c r="C77" s="381">
        <f t="shared" si="7"/>
        <v>0</v>
      </c>
      <c r="D77" s="382"/>
      <c r="E77" s="382"/>
      <c r="F77" s="382"/>
      <c r="G77" s="382"/>
      <c r="H77" s="382"/>
      <c r="I77" s="382"/>
    </row>
    <row r="78" ht="20.25" customHeight="1" spans="1:9">
      <c r="A78" s="380">
        <v>20708</v>
      </c>
      <c r="B78" s="384" t="s">
        <v>383</v>
      </c>
      <c r="C78" s="381">
        <f t="shared" si="7"/>
        <v>304.18</v>
      </c>
      <c r="D78" s="382">
        <v>274.18</v>
      </c>
      <c r="E78" s="382">
        <v>30</v>
      </c>
      <c r="F78" s="382"/>
      <c r="G78" s="382"/>
      <c r="H78" s="382"/>
      <c r="I78" s="382"/>
    </row>
    <row r="79" ht="20.25" customHeight="1" spans="1:9">
      <c r="A79" s="380">
        <v>20799</v>
      </c>
      <c r="B79" s="384" t="s">
        <v>388</v>
      </c>
      <c r="C79" s="381">
        <f t="shared" si="7"/>
        <v>0</v>
      </c>
      <c r="D79" s="382"/>
      <c r="E79" s="382"/>
      <c r="F79" s="382"/>
      <c r="G79" s="382"/>
      <c r="H79" s="382"/>
      <c r="I79" s="382"/>
    </row>
    <row r="80" ht="20.25" customHeight="1" spans="1:9">
      <c r="A80" s="386">
        <v>208</v>
      </c>
      <c r="B80" s="377" t="s">
        <v>392</v>
      </c>
      <c r="C80" s="378">
        <f t="shared" si="7"/>
        <v>72022.96</v>
      </c>
      <c r="D80" s="379">
        <f t="shared" ref="D80:I80" si="9">SUM(D81:D101)</f>
        <v>43054.46</v>
      </c>
      <c r="E80" s="379">
        <f t="shared" si="9"/>
        <v>28968.5</v>
      </c>
      <c r="F80" s="379">
        <f t="shared" si="9"/>
        <v>0</v>
      </c>
      <c r="G80" s="379">
        <f t="shared" si="9"/>
        <v>0</v>
      </c>
      <c r="H80" s="379">
        <f t="shared" si="9"/>
        <v>0</v>
      </c>
      <c r="I80" s="379">
        <f t="shared" si="9"/>
        <v>0</v>
      </c>
    </row>
    <row r="81" ht="20.25" customHeight="1" spans="1:9">
      <c r="A81" s="380">
        <v>20801</v>
      </c>
      <c r="B81" s="384" t="s">
        <v>393</v>
      </c>
      <c r="C81" s="381">
        <f t="shared" si="7"/>
        <v>557.98</v>
      </c>
      <c r="D81" s="382">
        <v>548.25</v>
      </c>
      <c r="E81" s="382">
        <v>9.73</v>
      </c>
      <c r="F81" s="382"/>
      <c r="G81" s="382"/>
      <c r="H81" s="382"/>
      <c r="I81" s="382"/>
    </row>
    <row r="82" ht="20.25" customHeight="1" spans="1:9">
      <c r="A82" s="380">
        <v>20802</v>
      </c>
      <c r="B82" s="384" t="s">
        <v>407</v>
      </c>
      <c r="C82" s="381">
        <f t="shared" si="7"/>
        <v>1861.09</v>
      </c>
      <c r="D82" s="382">
        <v>457.71</v>
      </c>
      <c r="E82" s="382">
        <v>1403.38</v>
      </c>
      <c r="F82" s="382"/>
      <c r="G82" s="382"/>
      <c r="H82" s="382"/>
      <c r="I82" s="382"/>
    </row>
    <row r="83" ht="20.25" customHeight="1" spans="1:9">
      <c r="A83" s="380">
        <v>20804</v>
      </c>
      <c r="B83" s="384" t="s">
        <v>412</v>
      </c>
      <c r="C83" s="381">
        <f t="shared" si="7"/>
        <v>0</v>
      </c>
      <c r="D83" s="382"/>
      <c r="E83" s="382"/>
      <c r="F83" s="382"/>
      <c r="G83" s="382"/>
      <c r="H83" s="382"/>
      <c r="I83" s="382"/>
    </row>
    <row r="84" ht="20.25" customHeight="1" spans="1:9">
      <c r="A84" s="380">
        <v>20805</v>
      </c>
      <c r="B84" s="384" t="s">
        <v>414</v>
      </c>
      <c r="C84" s="381">
        <f t="shared" si="7"/>
        <v>36860.1</v>
      </c>
      <c r="D84" s="382">
        <v>36331.17</v>
      </c>
      <c r="E84" s="382">
        <v>528.93</v>
      </c>
      <c r="F84" s="382"/>
      <c r="G84" s="382"/>
      <c r="H84" s="382"/>
      <c r="I84" s="382"/>
    </row>
    <row r="85" ht="20.25" customHeight="1" spans="1:9">
      <c r="A85" s="380">
        <v>20806</v>
      </c>
      <c r="B85" s="384" t="s">
        <v>423</v>
      </c>
      <c r="C85" s="381">
        <f t="shared" si="7"/>
        <v>0</v>
      </c>
      <c r="D85" s="382"/>
      <c r="E85" s="382"/>
      <c r="F85" s="382"/>
      <c r="G85" s="382"/>
      <c r="H85" s="382"/>
      <c r="I85" s="382"/>
    </row>
    <row r="86" ht="20.25" customHeight="1" spans="1:9">
      <c r="A86" s="380">
        <v>20807</v>
      </c>
      <c r="B86" s="384" t="s">
        <v>427</v>
      </c>
      <c r="C86" s="381">
        <f t="shared" si="7"/>
        <v>3082.75</v>
      </c>
      <c r="D86" s="382"/>
      <c r="E86" s="382">
        <v>3082.75</v>
      </c>
      <c r="F86" s="382"/>
      <c r="G86" s="382"/>
      <c r="H86" s="382"/>
      <c r="I86" s="382"/>
    </row>
    <row r="87" ht="20.25" customHeight="1" spans="1:9">
      <c r="A87" s="380">
        <v>20808</v>
      </c>
      <c r="B87" s="384" t="s">
        <v>437</v>
      </c>
      <c r="C87" s="381">
        <f t="shared" si="7"/>
        <v>5499.8</v>
      </c>
      <c r="D87" s="382">
        <v>2383.8</v>
      </c>
      <c r="E87" s="382">
        <v>3116</v>
      </c>
      <c r="F87" s="382"/>
      <c r="G87" s="382"/>
      <c r="H87" s="382"/>
      <c r="I87" s="382"/>
    </row>
    <row r="88" ht="20.25" customHeight="1" spans="1:9">
      <c r="A88" s="380">
        <v>20809</v>
      </c>
      <c r="B88" s="384" t="s">
        <v>446</v>
      </c>
      <c r="C88" s="381">
        <f t="shared" si="7"/>
        <v>1362.57</v>
      </c>
      <c r="D88" s="382">
        <v>1000</v>
      </c>
      <c r="E88" s="382">
        <v>362.57</v>
      </c>
      <c r="F88" s="382"/>
      <c r="G88" s="382"/>
      <c r="H88" s="382"/>
      <c r="I88" s="382"/>
    </row>
    <row r="89" ht="20.25" customHeight="1" spans="1:9">
      <c r="A89" s="380">
        <v>20810</v>
      </c>
      <c r="B89" s="384" t="s">
        <v>453</v>
      </c>
      <c r="C89" s="381">
        <f t="shared" si="7"/>
        <v>557.19</v>
      </c>
      <c r="D89" s="382">
        <v>432.69</v>
      </c>
      <c r="E89" s="382">
        <v>124.5</v>
      </c>
      <c r="F89" s="382"/>
      <c r="G89" s="382"/>
      <c r="H89" s="382"/>
      <c r="I89" s="382"/>
    </row>
    <row r="90" ht="20.25" customHeight="1" spans="1:9">
      <c r="A90" s="380">
        <v>20811</v>
      </c>
      <c r="B90" s="384" t="s">
        <v>461</v>
      </c>
      <c r="C90" s="381">
        <f t="shared" si="7"/>
        <v>2485.96</v>
      </c>
      <c r="D90" s="382">
        <v>403.96</v>
      </c>
      <c r="E90" s="382">
        <v>2082</v>
      </c>
      <c r="F90" s="382"/>
      <c r="G90" s="382"/>
      <c r="H90" s="382"/>
      <c r="I90" s="382"/>
    </row>
    <row r="91" ht="20.25" customHeight="1" spans="1:9">
      <c r="A91" s="380">
        <v>20816</v>
      </c>
      <c r="B91" s="384" t="s">
        <v>467</v>
      </c>
      <c r="C91" s="381">
        <f t="shared" si="7"/>
        <v>0</v>
      </c>
      <c r="D91" s="382"/>
      <c r="E91" s="382"/>
      <c r="F91" s="382"/>
      <c r="G91" s="382"/>
      <c r="H91" s="382"/>
      <c r="I91" s="382"/>
    </row>
    <row r="92" ht="20.25" customHeight="1" spans="1:9">
      <c r="A92" s="380">
        <v>20819</v>
      </c>
      <c r="B92" s="384" t="s">
        <v>469</v>
      </c>
      <c r="C92" s="381">
        <f t="shared" si="7"/>
        <v>5296.03</v>
      </c>
      <c r="D92" s="382">
        <v>863</v>
      </c>
      <c r="E92" s="382">
        <v>4433.03</v>
      </c>
      <c r="F92" s="382"/>
      <c r="G92" s="382"/>
      <c r="H92" s="382"/>
      <c r="I92" s="382"/>
    </row>
    <row r="93" ht="20.25" customHeight="1" spans="1:9">
      <c r="A93" s="380">
        <v>20820</v>
      </c>
      <c r="B93" s="384" t="s">
        <v>472</v>
      </c>
      <c r="C93" s="381">
        <f t="shared" si="7"/>
        <v>155</v>
      </c>
      <c r="D93" s="382">
        <v>55</v>
      </c>
      <c r="E93" s="382">
        <v>100</v>
      </c>
      <c r="F93" s="382"/>
      <c r="G93" s="382"/>
      <c r="H93" s="382"/>
      <c r="I93" s="382"/>
    </row>
    <row r="94" ht="20.25" customHeight="1" spans="1:9">
      <c r="A94" s="380">
        <v>20821</v>
      </c>
      <c r="B94" s="384" t="s">
        <v>475</v>
      </c>
      <c r="C94" s="381">
        <f t="shared" si="7"/>
        <v>3550.1</v>
      </c>
      <c r="D94" s="382">
        <v>212</v>
      </c>
      <c r="E94" s="382">
        <v>3338.1</v>
      </c>
      <c r="F94" s="382"/>
      <c r="G94" s="382"/>
      <c r="H94" s="382"/>
      <c r="I94" s="382"/>
    </row>
    <row r="95" ht="20.25" customHeight="1" spans="1:9">
      <c r="A95" s="380">
        <v>20824</v>
      </c>
      <c r="B95" s="384" t="s">
        <v>478</v>
      </c>
      <c r="C95" s="381">
        <f t="shared" si="7"/>
        <v>0</v>
      </c>
      <c r="D95" s="382"/>
      <c r="E95" s="382"/>
      <c r="F95" s="382"/>
      <c r="G95" s="382"/>
      <c r="H95" s="382"/>
      <c r="I95" s="382"/>
    </row>
    <row r="96" ht="20.25" customHeight="1" spans="1:9">
      <c r="A96" s="380">
        <v>20825</v>
      </c>
      <c r="B96" s="384" t="s">
        <v>481</v>
      </c>
      <c r="C96" s="381">
        <f t="shared" si="7"/>
        <v>18.86</v>
      </c>
      <c r="D96" s="382"/>
      <c r="E96" s="382">
        <v>18.86</v>
      </c>
      <c r="F96" s="382"/>
      <c r="G96" s="382"/>
      <c r="H96" s="382"/>
      <c r="I96" s="382"/>
    </row>
    <row r="97" ht="20.25" customHeight="1" spans="1:9">
      <c r="A97" s="380">
        <v>20826</v>
      </c>
      <c r="B97" s="384" t="s">
        <v>484</v>
      </c>
      <c r="C97" s="381">
        <f t="shared" si="7"/>
        <v>9980</v>
      </c>
      <c r="D97" s="382">
        <v>80</v>
      </c>
      <c r="E97" s="382">
        <v>9900</v>
      </c>
      <c r="F97" s="382"/>
      <c r="G97" s="382"/>
      <c r="H97" s="382"/>
      <c r="I97" s="382"/>
    </row>
    <row r="98" ht="20.25" customHeight="1" spans="1:9">
      <c r="A98" s="380">
        <v>20827</v>
      </c>
      <c r="B98" s="384" t="s">
        <v>488</v>
      </c>
      <c r="C98" s="381">
        <f t="shared" si="7"/>
        <v>0</v>
      </c>
      <c r="D98" s="382"/>
      <c r="E98" s="382"/>
      <c r="F98" s="382"/>
      <c r="G98" s="382"/>
      <c r="H98" s="382"/>
      <c r="I98" s="382"/>
    </row>
    <row r="99" ht="20.25" customHeight="1" spans="1:9">
      <c r="A99" s="380">
        <v>20828</v>
      </c>
      <c r="B99" s="385" t="s">
        <v>492</v>
      </c>
      <c r="C99" s="381">
        <f t="shared" si="7"/>
        <v>291.93</v>
      </c>
      <c r="D99" s="382">
        <v>286.68</v>
      </c>
      <c r="E99" s="382">
        <v>5.25</v>
      </c>
      <c r="F99" s="382"/>
      <c r="G99" s="382"/>
      <c r="H99" s="382"/>
      <c r="I99" s="382"/>
    </row>
    <row r="100" ht="20.25" customHeight="1" spans="1:9">
      <c r="A100" s="380">
        <v>20830</v>
      </c>
      <c r="B100" s="384" t="s">
        <v>496</v>
      </c>
      <c r="C100" s="381">
        <f t="shared" si="7"/>
        <v>0</v>
      </c>
      <c r="D100" s="382"/>
      <c r="E100" s="382"/>
      <c r="F100" s="382"/>
      <c r="G100" s="382"/>
      <c r="H100" s="382"/>
      <c r="I100" s="382"/>
    </row>
    <row r="101" ht="20.25" customHeight="1" spans="1:9">
      <c r="A101" s="380">
        <v>20899</v>
      </c>
      <c r="B101" s="384" t="s">
        <v>499</v>
      </c>
      <c r="C101" s="381">
        <f t="shared" si="7"/>
        <v>463.6</v>
      </c>
      <c r="D101" s="382">
        <v>0.2</v>
      </c>
      <c r="E101" s="382">
        <v>463.4</v>
      </c>
      <c r="F101" s="382"/>
      <c r="G101" s="382"/>
      <c r="H101" s="382"/>
      <c r="I101" s="382"/>
    </row>
    <row r="102" ht="20.25" customHeight="1" spans="1:9">
      <c r="A102" s="386">
        <v>210</v>
      </c>
      <c r="B102" s="377" t="s">
        <v>501</v>
      </c>
      <c r="C102" s="378">
        <f t="shared" si="7"/>
        <v>20885.2</v>
      </c>
      <c r="D102" s="379">
        <f t="shared" ref="D102:I102" si="10">SUM(D103:D115)</f>
        <v>12129.3</v>
      </c>
      <c r="E102" s="379">
        <f t="shared" si="10"/>
        <v>8755.9</v>
      </c>
      <c r="F102" s="379">
        <f t="shared" si="10"/>
        <v>0</v>
      </c>
      <c r="G102" s="379">
        <f t="shared" si="10"/>
        <v>0</v>
      </c>
      <c r="H102" s="379">
        <f t="shared" si="10"/>
        <v>0</v>
      </c>
      <c r="I102" s="379">
        <f t="shared" si="10"/>
        <v>0</v>
      </c>
    </row>
    <row r="103" ht="20.25" customHeight="1" spans="1:9">
      <c r="A103" s="380">
        <v>21001</v>
      </c>
      <c r="B103" s="384" t="s">
        <v>502</v>
      </c>
      <c r="C103" s="381">
        <f t="shared" si="7"/>
        <v>193.62</v>
      </c>
      <c r="D103" s="382">
        <v>193.62</v>
      </c>
      <c r="E103" s="382"/>
      <c r="F103" s="382"/>
      <c r="G103" s="382"/>
      <c r="H103" s="382"/>
      <c r="I103" s="382"/>
    </row>
    <row r="104" ht="20.25" customHeight="1" spans="1:9">
      <c r="A104" s="380">
        <v>21002</v>
      </c>
      <c r="B104" s="384" t="s">
        <v>504</v>
      </c>
      <c r="C104" s="381">
        <f t="shared" si="7"/>
        <v>1693.9</v>
      </c>
      <c r="D104" s="382">
        <v>1693.9</v>
      </c>
      <c r="E104" s="382"/>
      <c r="F104" s="382"/>
      <c r="G104" s="382"/>
      <c r="H104" s="382"/>
      <c r="I104" s="382"/>
    </row>
    <row r="105" ht="20.25" customHeight="1" spans="1:9">
      <c r="A105" s="380">
        <v>21003</v>
      </c>
      <c r="B105" s="384" t="s">
        <v>519</v>
      </c>
      <c r="C105" s="381">
        <f t="shared" si="7"/>
        <v>2017.23</v>
      </c>
      <c r="D105" s="382">
        <v>1606.8</v>
      </c>
      <c r="E105" s="382">
        <v>410.43</v>
      </c>
      <c r="F105" s="382"/>
      <c r="G105" s="382"/>
      <c r="H105" s="382"/>
      <c r="I105" s="382"/>
    </row>
    <row r="106" ht="20.25" customHeight="1" spans="1:9">
      <c r="A106" s="380">
        <v>21004</v>
      </c>
      <c r="B106" s="384" t="s">
        <v>523</v>
      </c>
      <c r="C106" s="381">
        <f t="shared" si="7"/>
        <v>4861.65</v>
      </c>
      <c r="D106" s="382">
        <v>1329.65</v>
      </c>
      <c r="E106" s="382">
        <v>3532</v>
      </c>
      <c r="F106" s="382"/>
      <c r="G106" s="382"/>
      <c r="H106" s="382"/>
      <c r="I106" s="382"/>
    </row>
    <row r="107" ht="20.25" customHeight="1" spans="1:9">
      <c r="A107" s="380">
        <v>21006</v>
      </c>
      <c r="B107" s="384" t="s">
        <v>535</v>
      </c>
      <c r="C107" s="381">
        <f t="shared" si="7"/>
        <v>0</v>
      </c>
      <c r="D107" s="382"/>
      <c r="E107" s="382"/>
      <c r="F107" s="382"/>
      <c r="G107" s="382"/>
      <c r="H107" s="382"/>
      <c r="I107" s="382"/>
    </row>
    <row r="108" ht="20.25" customHeight="1" spans="1:9">
      <c r="A108" s="380">
        <v>21007</v>
      </c>
      <c r="B108" s="384" t="s">
        <v>538</v>
      </c>
      <c r="C108" s="381">
        <f t="shared" si="7"/>
        <v>4388</v>
      </c>
      <c r="D108" s="382"/>
      <c r="E108" s="382">
        <v>4388</v>
      </c>
      <c r="F108" s="382"/>
      <c r="G108" s="382"/>
      <c r="H108" s="382"/>
      <c r="I108" s="382"/>
    </row>
    <row r="109" ht="20.25" customHeight="1" spans="1:9">
      <c r="A109" s="380">
        <v>21011</v>
      </c>
      <c r="B109" s="384" t="s">
        <v>542</v>
      </c>
      <c r="C109" s="381">
        <f t="shared" si="7"/>
        <v>5175.11</v>
      </c>
      <c r="D109" s="382">
        <v>4855.33</v>
      </c>
      <c r="E109" s="382">
        <v>319.78</v>
      </c>
      <c r="F109" s="382"/>
      <c r="G109" s="382"/>
      <c r="H109" s="382"/>
      <c r="I109" s="382"/>
    </row>
    <row r="110" ht="20.25" customHeight="1" spans="1:9">
      <c r="A110" s="380">
        <v>21012</v>
      </c>
      <c r="B110" s="384" t="s">
        <v>547</v>
      </c>
      <c r="C110" s="381">
        <f t="shared" si="7"/>
        <v>0</v>
      </c>
      <c r="D110" s="382"/>
      <c r="E110" s="382"/>
      <c r="F110" s="382"/>
      <c r="G110" s="382"/>
      <c r="H110" s="382"/>
      <c r="I110" s="382"/>
    </row>
    <row r="111" ht="20.25" customHeight="1" spans="1:9">
      <c r="A111" s="380">
        <v>21013</v>
      </c>
      <c r="B111" s="384" t="s">
        <v>551</v>
      </c>
      <c r="C111" s="381">
        <f t="shared" si="7"/>
        <v>2391</v>
      </c>
      <c r="D111" s="382">
        <v>2391</v>
      </c>
      <c r="E111" s="382"/>
      <c r="F111" s="382"/>
      <c r="G111" s="382"/>
      <c r="H111" s="382"/>
      <c r="I111" s="382"/>
    </row>
    <row r="112" ht="20.25" customHeight="1" spans="1:9">
      <c r="A112" s="380">
        <v>21014</v>
      </c>
      <c r="B112" s="384" t="s">
        <v>555</v>
      </c>
      <c r="C112" s="381">
        <f t="shared" si="7"/>
        <v>105.69</v>
      </c>
      <c r="D112" s="382"/>
      <c r="E112" s="382">
        <v>105.69</v>
      </c>
      <c r="F112" s="382"/>
      <c r="G112" s="382"/>
      <c r="H112" s="382"/>
      <c r="I112" s="382"/>
    </row>
    <row r="113" ht="20.25" customHeight="1" spans="1:9">
      <c r="A113" s="380">
        <v>21015</v>
      </c>
      <c r="B113" s="384" t="s">
        <v>558</v>
      </c>
      <c r="C113" s="381">
        <f t="shared" si="7"/>
        <v>59</v>
      </c>
      <c r="D113" s="382">
        <v>59</v>
      </c>
      <c r="E113" s="382"/>
      <c r="F113" s="382"/>
      <c r="G113" s="382"/>
      <c r="H113" s="382"/>
      <c r="I113" s="382"/>
    </row>
    <row r="114" ht="20.25" customHeight="1" spans="1:9">
      <c r="A114" s="380">
        <v>21016</v>
      </c>
      <c r="B114" s="384" t="s">
        <v>562</v>
      </c>
      <c r="C114" s="381">
        <f t="shared" si="7"/>
        <v>0</v>
      </c>
      <c r="D114" s="382"/>
      <c r="E114" s="382"/>
      <c r="F114" s="382"/>
      <c r="G114" s="382"/>
      <c r="H114" s="382"/>
      <c r="I114" s="382"/>
    </row>
    <row r="115" ht="20.25" customHeight="1" spans="1:9">
      <c r="A115" s="380">
        <v>21099</v>
      </c>
      <c r="B115" s="384" t="s">
        <v>564</v>
      </c>
      <c r="C115" s="381">
        <f t="shared" si="7"/>
        <v>0</v>
      </c>
      <c r="D115" s="382"/>
      <c r="E115" s="382"/>
      <c r="F115" s="382"/>
      <c r="G115" s="382"/>
      <c r="H115" s="382"/>
      <c r="I115" s="382"/>
    </row>
    <row r="116" ht="20.25" customHeight="1" spans="1:9">
      <c r="A116" s="386">
        <v>211</v>
      </c>
      <c r="B116" s="377" t="s">
        <v>566</v>
      </c>
      <c r="C116" s="378">
        <f t="shared" si="7"/>
        <v>701.5</v>
      </c>
      <c r="D116" s="379">
        <f t="shared" ref="D116:I116" si="11">SUM(D117:D131)</f>
        <v>701.5</v>
      </c>
      <c r="E116" s="379">
        <f t="shared" si="11"/>
        <v>0</v>
      </c>
      <c r="F116" s="379">
        <f t="shared" si="11"/>
        <v>0</v>
      </c>
      <c r="G116" s="379">
        <f t="shared" si="11"/>
        <v>0</v>
      </c>
      <c r="H116" s="379">
        <f t="shared" si="11"/>
        <v>0</v>
      </c>
      <c r="I116" s="379">
        <f t="shared" si="11"/>
        <v>0</v>
      </c>
    </row>
    <row r="117" ht="20.25" customHeight="1" spans="1:9">
      <c r="A117" s="380">
        <v>21101</v>
      </c>
      <c r="B117" s="384" t="s">
        <v>567</v>
      </c>
      <c r="C117" s="381">
        <f t="shared" si="7"/>
        <v>6</v>
      </c>
      <c r="D117" s="382">
        <v>6</v>
      </c>
      <c r="E117" s="382"/>
      <c r="F117" s="382"/>
      <c r="G117" s="382"/>
      <c r="H117" s="382"/>
      <c r="I117" s="382"/>
    </row>
    <row r="118" ht="20.25" customHeight="1" spans="1:9">
      <c r="A118" s="380">
        <v>21102</v>
      </c>
      <c r="B118" s="384" t="s">
        <v>574</v>
      </c>
      <c r="C118" s="381">
        <f t="shared" si="7"/>
        <v>0</v>
      </c>
      <c r="D118" s="382"/>
      <c r="E118" s="382"/>
      <c r="F118" s="382"/>
      <c r="G118" s="382"/>
      <c r="H118" s="382"/>
      <c r="I118" s="382"/>
    </row>
    <row r="119" ht="20.25" customHeight="1" spans="1:9">
      <c r="A119" s="380">
        <v>21103</v>
      </c>
      <c r="B119" s="384" t="s">
        <v>578</v>
      </c>
      <c r="C119" s="381">
        <f t="shared" si="7"/>
        <v>695.5</v>
      </c>
      <c r="D119" s="382">
        <v>695.5</v>
      </c>
      <c r="E119" s="382"/>
      <c r="F119" s="382"/>
      <c r="G119" s="382"/>
      <c r="H119" s="382"/>
      <c r="I119" s="382"/>
    </row>
    <row r="120" ht="20.25" customHeight="1" spans="1:9">
      <c r="A120" s="380">
        <v>21104</v>
      </c>
      <c r="B120" s="384" t="s">
        <v>587</v>
      </c>
      <c r="C120" s="381">
        <f t="shared" si="7"/>
        <v>0</v>
      </c>
      <c r="D120" s="382"/>
      <c r="E120" s="382"/>
      <c r="F120" s="382"/>
      <c r="G120" s="382"/>
      <c r="H120" s="382"/>
      <c r="I120" s="382"/>
    </row>
    <row r="121" ht="20.25" customHeight="1" spans="1:9">
      <c r="A121" s="380">
        <v>21105</v>
      </c>
      <c r="B121" s="384" t="s">
        <v>594</v>
      </c>
      <c r="C121" s="381">
        <f t="shared" si="7"/>
        <v>0</v>
      </c>
      <c r="D121" s="382"/>
      <c r="E121" s="382"/>
      <c r="F121" s="382"/>
      <c r="G121" s="382"/>
      <c r="H121" s="382"/>
      <c r="I121" s="382"/>
    </row>
    <row r="122" ht="20.25" customHeight="1" spans="1:9">
      <c r="A122" s="380">
        <v>21106</v>
      </c>
      <c r="B122" s="384" t="s">
        <v>601</v>
      </c>
      <c r="C122" s="381">
        <f t="shared" si="7"/>
        <v>0</v>
      </c>
      <c r="D122" s="382"/>
      <c r="E122" s="382"/>
      <c r="F122" s="382"/>
      <c r="G122" s="382"/>
      <c r="H122" s="382"/>
      <c r="I122" s="382"/>
    </row>
    <row r="123" ht="20.25" customHeight="1" spans="1:9">
      <c r="A123" s="380">
        <v>21107</v>
      </c>
      <c r="B123" s="384" t="s">
        <v>607</v>
      </c>
      <c r="C123" s="381">
        <f t="shared" si="7"/>
        <v>0</v>
      </c>
      <c r="D123" s="382"/>
      <c r="E123" s="382"/>
      <c r="F123" s="382"/>
      <c r="G123" s="382"/>
      <c r="H123" s="382"/>
      <c r="I123" s="382"/>
    </row>
    <row r="124" ht="20.25" customHeight="1" spans="1:9">
      <c r="A124" s="380">
        <v>21108</v>
      </c>
      <c r="B124" s="384" t="s">
        <v>610</v>
      </c>
      <c r="C124" s="381">
        <f t="shared" si="7"/>
        <v>0</v>
      </c>
      <c r="D124" s="382"/>
      <c r="E124" s="382"/>
      <c r="F124" s="382"/>
      <c r="G124" s="382"/>
      <c r="H124" s="382"/>
      <c r="I124" s="382"/>
    </row>
    <row r="125" ht="20.25" customHeight="1" spans="1:9">
      <c r="A125" s="380">
        <v>21109</v>
      </c>
      <c r="B125" s="384" t="s">
        <v>613</v>
      </c>
      <c r="C125" s="381">
        <f t="shared" si="7"/>
        <v>0</v>
      </c>
      <c r="D125" s="382"/>
      <c r="E125" s="382"/>
      <c r="F125" s="382"/>
      <c r="G125" s="382"/>
      <c r="H125" s="382"/>
      <c r="I125" s="382"/>
    </row>
    <row r="126" ht="20.25" customHeight="1" spans="1:9">
      <c r="A126" s="380">
        <v>21110</v>
      </c>
      <c r="B126" s="384" t="s">
        <v>614</v>
      </c>
      <c r="C126" s="381">
        <f t="shared" si="7"/>
        <v>0</v>
      </c>
      <c r="D126" s="382"/>
      <c r="E126" s="382"/>
      <c r="F126" s="382"/>
      <c r="G126" s="382"/>
      <c r="H126" s="382"/>
      <c r="I126" s="382"/>
    </row>
    <row r="127" ht="20.25" customHeight="1" spans="1:9">
      <c r="A127" s="380">
        <v>21111</v>
      </c>
      <c r="B127" s="384" t="s">
        <v>615</v>
      </c>
      <c r="C127" s="381">
        <f t="shared" si="7"/>
        <v>0</v>
      </c>
      <c r="D127" s="382"/>
      <c r="E127" s="382"/>
      <c r="F127" s="382"/>
      <c r="G127" s="382"/>
      <c r="H127" s="382"/>
      <c r="I127" s="382"/>
    </row>
    <row r="128" ht="20.25" customHeight="1" spans="1:9">
      <c r="A128" s="380">
        <v>21112</v>
      </c>
      <c r="B128" s="384" t="s">
        <v>621</v>
      </c>
      <c r="C128" s="381">
        <f t="shared" si="7"/>
        <v>0</v>
      </c>
      <c r="D128" s="382"/>
      <c r="E128" s="382"/>
      <c r="F128" s="382"/>
      <c r="G128" s="382"/>
      <c r="H128" s="382"/>
      <c r="I128" s="382"/>
    </row>
    <row r="129" ht="20.25" customHeight="1" spans="1:9">
      <c r="A129" s="380">
        <v>21113</v>
      </c>
      <c r="B129" s="384" t="s">
        <v>622</v>
      </c>
      <c r="C129" s="381">
        <f t="shared" si="7"/>
        <v>0</v>
      </c>
      <c r="D129" s="382"/>
      <c r="E129" s="382"/>
      <c r="F129" s="382"/>
      <c r="G129" s="382"/>
      <c r="H129" s="382"/>
      <c r="I129" s="382"/>
    </row>
    <row r="130" ht="20.25" customHeight="1" spans="1:9">
      <c r="A130" s="380">
        <v>21114</v>
      </c>
      <c r="B130" s="384" t="s">
        <v>623</v>
      </c>
      <c r="C130" s="381">
        <f t="shared" si="7"/>
        <v>0</v>
      </c>
      <c r="D130" s="382"/>
      <c r="E130" s="382"/>
      <c r="F130" s="382"/>
      <c r="G130" s="382"/>
      <c r="H130" s="382"/>
      <c r="I130" s="382"/>
    </row>
    <row r="131" ht="20.25" customHeight="1" spans="1:9">
      <c r="A131" s="380">
        <v>21199</v>
      </c>
      <c r="B131" s="384" t="s">
        <v>629</v>
      </c>
      <c r="C131" s="381">
        <f t="shared" si="7"/>
        <v>0</v>
      </c>
      <c r="D131" s="382"/>
      <c r="E131" s="382"/>
      <c r="F131" s="382"/>
      <c r="G131" s="382"/>
      <c r="H131" s="382"/>
      <c r="I131" s="382"/>
    </row>
    <row r="132" ht="20.25" customHeight="1" spans="1:9">
      <c r="A132" s="386">
        <v>212</v>
      </c>
      <c r="B132" s="377" t="s">
        <v>631</v>
      </c>
      <c r="C132" s="378">
        <f t="shared" si="7"/>
        <v>28009.55</v>
      </c>
      <c r="D132" s="379">
        <f t="shared" ref="D132:I132" si="12">SUM(D133:D138)</f>
        <v>21738.35</v>
      </c>
      <c r="E132" s="379">
        <f t="shared" si="12"/>
        <v>6271.2</v>
      </c>
      <c r="F132" s="379">
        <f t="shared" si="12"/>
        <v>0</v>
      </c>
      <c r="G132" s="379">
        <f t="shared" si="12"/>
        <v>0</v>
      </c>
      <c r="H132" s="379">
        <f t="shared" si="12"/>
        <v>0</v>
      </c>
      <c r="I132" s="379">
        <f t="shared" si="12"/>
        <v>0</v>
      </c>
    </row>
    <row r="133" ht="20.25" customHeight="1" spans="1:9">
      <c r="A133" s="380">
        <v>21201</v>
      </c>
      <c r="B133" s="384" t="s">
        <v>632</v>
      </c>
      <c r="C133" s="381">
        <f t="shared" si="7"/>
        <v>793.29</v>
      </c>
      <c r="D133" s="382">
        <v>793.29</v>
      </c>
      <c r="E133" s="382"/>
      <c r="F133" s="382"/>
      <c r="G133" s="382"/>
      <c r="H133" s="382"/>
      <c r="I133" s="382"/>
    </row>
    <row r="134" ht="20.25" customHeight="1" spans="1:9">
      <c r="A134" s="380">
        <v>21202</v>
      </c>
      <c r="B134" s="384" t="s">
        <v>640</v>
      </c>
      <c r="C134" s="381">
        <f t="shared" ref="C134:C197" si="13">D134+E134+F134+G134+H134+I134</f>
        <v>10</v>
      </c>
      <c r="D134" s="382">
        <v>10</v>
      </c>
      <c r="E134" s="382"/>
      <c r="F134" s="382"/>
      <c r="G134" s="382"/>
      <c r="H134" s="382"/>
      <c r="I134" s="382"/>
    </row>
    <row r="135" ht="20.25" customHeight="1" spans="1:9">
      <c r="A135" s="380">
        <v>21203</v>
      </c>
      <c r="B135" s="384" t="s">
        <v>641</v>
      </c>
      <c r="C135" s="381">
        <f t="shared" si="13"/>
        <v>25808.26</v>
      </c>
      <c r="D135" s="382">
        <v>19537.06</v>
      </c>
      <c r="E135" s="382">
        <v>6271.2</v>
      </c>
      <c r="F135" s="382"/>
      <c r="G135" s="382"/>
      <c r="H135" s="382"/>
      <c r="I135" s="382"/>
    </row>
    <row r="136" ht="20.25" customHeight="1" spans="1:9">
      <c r="A136" s="380">
        <v>21205</v>
      </c>
      <c r="B136" s="384" t="s">
        <v>644</v>
      </c>
      <c r="C136" s="381">
        <f t="shared" si="13"/>
        <v>1348</v>
      </c>
      <c r="D136" s="382">
        <v>1348</v>
      </c>
      <c r="E136" s="382"/>
      <c r="F136" s="382"/>
      <c r="G136" s="382"/>
      <c r="H136" s="382"/>
      <c r="I136" s="382"/>
    </row>
    <row r="137" ht="20.25" customHeight="1" spans="1:9">
      <c r="A137" s="380">
        <v>21206</v>
      </c>
      <c r="B137" s="384" t="s">
        <v>646</v>
      </c>
      <c r="C137" s="381">
        <f t="shared" si="13"/>
        <v>0</v>
      </c>
      <c r="D137" s="382"/>
      <c r="E137" s="382"/>
      <c r="F137" s="382"/>
      <c r="G137" s="382"/>
      <c r="H137" s="382"/>
      <c r="I137" s="382"/>
    </row>
    <row r="138" ht="20.25" customHeight="1" spans="1:9">
      <c r="A138" s="385">
        <v>21299</v>
      </c>
      <c r="B138" s="384" t="s">
        <v>648</v>
      </c>
      <c r="C138" s="381">
        <f t="shared" si="13"/>
        <v>50</v>
      </c>
      <c r="D138" s="382">
        <v>50</v>
      </c>
      <c r="E138" s="382"/>
      <c r="F138" s="382"/>
      <c r="G138" s="382"/>
      <c r="H138" s="382"/>
      <c r="I138" s="382"/>
    </row>
    <row r="139" ht="20.25" customHeight="1" spans="1:9">
      <c r="A139" s="386">
        <v>213</v>
      </c>
      <c r="B139" s="377" t="s">
        <v>650</v>
      </c>
      <c r="C139" s="378">
        <f t="shared" si="13"/>
        <v>65290.96</v>
      </c>
      <c r="D139" s="379">
        <f t="shared" ref="D139:I139" si="14">SUM(D140:D147)</f>
        <v>9953.44</v>
      </c>
      <c r="E139" s="379">
        <f t="shared" si="14"/>
        <v>55337.52</v>
      </c>
      <c r="F139" s="379">
        <f t="shared" si="14"/>
        <v>0</v>
      </c>
      <c r="G139" s="379">
        <f t="shared" si="14"/>
        <v>0</v>
      </c>
      <c r="H139" s="379">
        <f t="shared" si="14"/>
        <v>0</v>
      </c>
      <c r="I139" s="379">
        <f t="shared" si="14"/>
        <v>0</v>
      </c>
    </row>
    <row r="140" ht="20.25" customHeight="1" spans="1:9">
      <c r="A140" s="380">
        <v>21301</v>
      </c>
      <c r="B140" s="384" t="s">
        <v>651</v>
      </c>
      <c r="C140" s="381">
        <f t="shared" si="13"/>
        <v>44530.23</v>
      </c>
      <c r="D140" s="382">
        <v>4084.79</v>
      </c>
      <c r="E140" s="382">
        <v>40445.44</v>
      </c>
      <c r="F140" s="382"/>
      <c r="G140" s="382"/>
      <c r="H140" s="382"/>
      <c r="I140" s="382"/>
    </row>
    <row r="141" ht="20.25" customHeight="1" spans="1:9">
      <c r="A141" s="380">
        <v>21302</v>
      </c>
      <c r="B141" s="384" t="s">
        <v>673</v>
      </c>
      <c r="C141" s="381">
        <f t="shared" si="13"/>
        <v>5681.26</v>
      </c>
      <c r="D141" s="382">
        <v>901.34</v>
      </c>
      <c r="E141" s="382">
        <v>4779.92</v>
      </c>
      <c r="F141" s="382"/>
      <c r="G141" s="382"/>
      <c r="H141" s="382"/>
      <c r="I141" s="382"/>
    </row>
    <row r="142" ht="20.25" customHeight="1" spans="1:9">
      <c r="A142" s="380">
        <v>21303</v>
      </c>
      <c r="B142" s="384" t="s">
        <v>691</v>
      </c>
      <c r="C142" s="381">
        <f t="shared" si="13"/>
        <v>11371.47</v>
      </c>
      <c r="D142" s="382">
        <v>1259.31</v>
      </c>
      <c r="E142" s="382">
        <v>10112.16</v>
      </c>
      <c r="F142" s="382"/>
      <c r="G142" s="382"/>
      <c r="H142" s="382"/>
      <c r="I142" s="382"/>
    </row>
    <row r="143" ht="20.25" customHeight="1" spans="1:9">
      <c r="A143" s="380">
        <v>21305</v>
      </c>
      <c r="B143" s="384" t="s">
        <v>715</v>
      </c>
      <c r="C143" s="381">
        <f t="shared" si="13"/>
        <v>0</v>
      </c>
      <c r="D143" s="382"/>
      <c r="E143" s="382"/>
      <c r="F143" s="382"/>
      <c r="G143" s="382"/>
      <c r="H143" s="382"/>
      <c r="I143" s="382"/>
    </row>
    <row r="144" ht="20.25" customHeight="1" spans="1:9">
      <c r="A144" s="380">
        <v>21307</v>
      </c>
      <c r="B144" s="384" t="s">
        <v>722</v>
      </c>
      <c r="C144" s="381">
        <f t="shared" si="13"/>
        <v>3640</v>
      </c>
      <c r="D144" s="382">
        <v>3640</v>
      </c>
      <c r="E144" s="382"/>
      <c r="F144" s="382"/>
      <c r="G144" s="382"/>
      <c r="H144" s="382"/>
      <c r="I144" s="382"/>
    </row>
    <row r="145" ht="20.25" customHeight="1" spans="1:9">
      <c r="A145" s="380">
        <v>21308</v>
      </c>
      <c r="B145" s="384" t="s">
        <v>729</v>
      </c>
      <c r="C145" s="381">
        <f t="shared" si="13"/>
        <v>0</v>
      </c>
      <c r="D145" s="382"/>
      <c r="E145" s="382"/>
      <c r="F145" s="382"/>
      <c r="G145" s="382"/>
      <c r="H145" s="382"/>
      <c r="I145" s="382"/>
    </row>
    <row r="146" ht="20.25" customHeight="1" spans="1:9">
      <c r="A146" s="380">
        <v>21309</v>
      </c>
      <c r="B146" s="384" t="s">
        <v>735</v>
      </c>
      <c r="C146" s="381">
        <f t="shared" si="13"/>
        <v>0</v>
      </c>
      <c r="D146" s="382"/>
      <c r="E146" s="382"/>
      <c r="F146" s="382"/>
      <c r="G146" s="382"/>
      <c r="H146" s="382"/>
      <c r="I146" s="382"/>
    </row>
    <row r="147" ht="20.25" customHeight="1" spans="1:9">
      <c r="A147" s="380">
        <v>21399</v>
      </c>
      <c r="B147" s="384" t="s">
        <v>738</v>
      </c>
      <c r="C147" s="381">
        <f t="shared" si="13"/>
        <v>68</v>
      </c>
      <c r="D147" s="382">
        <v>68</v>
      </c>
      <c r="E147" s="382"/>
      <c r="F147" s="382"/>
      <c r="G147" s="382"/>
      <c r="H147" s="382"/>
      <c r="I147" s="382"/>
    </row>
    <row r="148" ht="20.25" customHeight="1" spans="1:9">
      <c r="A148" s="386">
        <v>214</v>
      </c>
      <c r="B148" s="377" t="s">
        <v>741</v>
      </c>
      <c r="C148" s="378">
        <f t="shared" si="13"/>
        <v>5524.66</v>
      </c>
      <c r="D148" s="379">
        <f t="shared" ref="D148:I148" si="15">SUM(D149:D154)</f>
        <v>291.71</v>
      </c>
      <c r="E148" s="379">
        <f t="shared" si="15"/>
        <v>5232.95</v>
      </c>
      <c r="F148" s="379">
        <f t="shared" si="15"/>
        <v>0</v>
      </c>
      <c r="G148" s="379">
        <f t="shared" si="15"/>
        <v>0</v>
      </c>
      <c r="H148" s="379">
        <f t="shared" si="15"/>
        <v>0</v>
      </c>
      <c r="I148" s="379">
        <f t="shared" si="15"/>
        <v>0</v>
      </c>
    </row>
    <row r="149" ht="20.25" customHeight="1" spans="1:9">
      <c r="A149" s="380">
        <v>21401</v>
      </c>
      <c r="B149" s="384" t="s">
        <v>742</v>
      </c>
      <c r="C149" s="381">
        <f t="shared" si="13"/>
        <v>5524.66</v>
      </c>
      <c r="D149" s="382">
        <v>291.71</v>
      </c>
      <c r="E149" s="382">
        <v>5232.95</v>
      </c>
      <c r="F149" s="382"/>
      <c r="G149" s="382"/>
      <c r="H149" s="382"/>
      <c r="I149" s="382"/>
    </row>
    <row r="150" ht="20.25" customHeight="1" spans="1:9">
      <c r="A150" s="380">
        <v>21402</v>
      </c>
      <c r="B150" s="384" t="s">
        <v>761</v>
      </c>
      <c r="C150" s="381">
        <f t="shared" si="13"/>
        <v>0</v>
      </c>
      <c r="D150" s="382"/>
      <c r="E150" s="382"/>
      <c r="F150" s="382"/>
      <c r="G150" s="382"/>
      <c r="H150" s="382"/>
      <c r="I150" s="382"/>
    </row>
    <row r="151" ht="20.25" customHeight="1" spans="1:9">
      <c r="A151" s="380">
        <v>21403</v>
      </c>
      <c r="B151" s="384" t="s">
        <v>768</v>
      </c>
      <c r="C151" s="381">
        <f t="shared" si="13"/>
        <v>0</v>
      </c>
      <c r="D151" s="382"/>
      <c r="E151" s="382"/>
      <c r="F151" s="382"/>
      <c r="G151" s="382"/>
      <c r="H151" s="382"/>
      <c r="I151" s="382"/>
    </row>
    <row r="152" ht="20.25" customHeight="1" spans="1:9">
      <c r="A152" s="380">
        <v>21405</v>
      </c>
      <c r="B152" s="384" t="s">
        <v>775</v>
      </c>
      <c r="C152" s="381">
        <f t="shared" si="13"/>
        <v>0</v>
      </c>
      <c r="D152" s="382"/>
      <c r="E152" s="382"/>
      <c r="F152" s="382"/>
      <c r="G152" s="382"/>
      <c r="H152" s="382"/>
      <c r="I152" s="382"/>
    </row>
    <row r="153" ht="20.25" customHeight="1" spans="1:9">
      <c r="A153" s="380">
        <v>21406</v>
      </c>
      <c r="B153" s="384" t="s">
        <v>778</v>
      </c>
      <c r="C153" s="381">
        <f t="shared" si="13"/>
        <v>0</v>
      </c>
      <c r="D153" s="382"/>
      <c r="E153" s="382"/>
      <c r="F153" s="382"/>
      <c r="G153" s="382"/>
      <c r="H153" s="382"/>
      <c r="I153" s="382"/>
    </row>
    <row r="154" ht="20.25" customHeight="1" spans="1:9">
      <c r="A154" s="380">
        <v>21499</v>
      </c>
      <c r="B154" s="384" t="s">
        <v>783</v>
      </c>
      <c r="C154" s="381">
        <f t="shared" si="13"/>
        <v>0</v>
      </c>
      <c r="D154" s="382"/>
      <c r="E154" s="382"/>
      <c r="F154" s="382"/>
      <c r="G154" s="382"/>
      <c r="H154" s="382"/>
      <c r="I154" s="382"/>
    </row>
    <row r="155" ht="20.25" customHeight="1" spans="1:9">
      <c r="A155" s="386">
        <v>215</v>
      </c>
      <c r="B155" s="377" t="s">
        <v>786</v>
      </c>
      <c r="C155" s="378">
        <f t="shared" si="13"/>
        <v>23625.52</v>
      </c>
      <c r="D155" s="379">
        <f t="shared" ref="D155:I155" si="16">SUM(D156:D162)</f>
        <v>23625.52</v>
      </c>
      <c r="E155" s="379">
        <f t="shared" si="16"/>
        <v>0</v>
      </c>
      <c r="F155" s="379">
        <f t="shared" si="16"/>
        <v>0</v>
      </c>
      <c r="G155" s="379">
        <f t="shared" si="16"/>
        <v>0</v>
      </c>
      <c r="H155" s="379">
        <f t="shared" si="16"/>
        <v>0</v>
      </c>
      <c r="I155" s="379">
        <f t="shared" si="16"/>
        <v>0</v>
      </c>
    </row>
    <row r="156" ht="20.25" customHeight="1" spans="1:9">
      <c r="A156" s="380">
        <v>21501</v>
      </c>
      <c r="B156" s="384" t="s">
        <v>787</v>
      </c>
      <c r="C156" s="381">
        <f t="shared" si="13"/>
        <v>1190.37</v>
      </c>
      <c r="D156" s="382">
        <v>1190.37</v>
      </c>
      <c r="E156" s="382"/>
      <c r="F156" s="382"/>
      <c r="G156" s="382"/>
      <c r="H156" s="382"/>
      <c r="I156" s="382"/>
    </row>
    <row r="157" ht="20.25" customHeight="1" spans="1:9">
      <c r="A157" s="380">
        <v>21502</v>
      </c>
      <c r="B157" s="384" t="s">
        <v>794</v>
      </c>
      <c r="C157" s="381">
        <f t="shared" si="13"/>
        <v>0</v>
      </c>
      <c r="D157" s="382"/>
      <c r="E157" s="382"/>
      <c r="F157" s="382"/>
      <c r="G157" s="382"/>
      <c r="H157" s="382"/>
      <c r="I157" s="382"/>
    </row>
    <row r="158" ht="20.25" customHeight="1" spans="1:9">
      <c r="A158" s="380">
        <v>21503</v>
      </c>
      <c r="B158" s="384" t="s">
        <v>807</v>
      </c>
      <c r="C158" s="381">
        <f t="shared" si="13"/>
        <v>0</v>
      </c>
      <c r="D158" s="382"/>
      <c r="E158" s="382"/>
      <c r="F158" s="382"/>
      <c r="G158" s="382"/>
      <c r="H158" s="382"/>
      <c r="I158" s="382"/>
    </row>
    <row r="159" ht="20.25" customHeight="1" spans="1:9">
      <c r="A159" s="380">
        <v>21505</v>
      </c>
      <c r="B159" s="384" t="s">
        <v>809</v>
      </c>
      <c r="C159" s="381">
        <f t="shared" si="13"/>
        <v>19.02</v>
      </c>
      <c r="D159" s="382">
        <v>19.02</v>
      </c>
      <c r="E159" s="382"/>
      <c r="F159" s="382"/>
      <c r="G159" s="382"/>
      <c r="H159" s="382"/>
      <c r="I159" s="382"/>
    </row>
    <row r="160" ht="20.25" customHeight="1" spans="1:9">
      <c r="A160" s="380">
        <v>21507</v>
      </c>
      <c r="B160" s="384" t="s">
        <v>816</v>
      </c>
      <c r="C160" s="381">
        <f t="shared" si="13"/>
        <v>0</v>
      </c>
      <c r="D160" s="382"/>
      <c r="E160" s="382"/>
      <c r="F160" s="382"/>
      <c r="G160" s="382"/>
      <c r="H160" s="382"/>
      <c r="I160" s="382"/>
    </row>
    <row r="161" ht="20.25" customHeight="1" spans="1:9">
      <c r="A161" s="380">
        <v>21508</v>
      </c>
      <c r="B161" s="384" t="s">
        <v>820</v>
      </c>
      <c r="C161" s="381">
        <f t="shared" si="13"/>
        <v>22416.13</v>
      </c>
      <c r="D161" s="382">
        <v>22416.13</v>
      </c>
      <c r="E161" s="382"/>
      <c r="F161" s="382"/>
      <c r="G161" s="382"/>
      <c r="H161" s="382"/>
      <c r="I161" s="382"/>
    </row>
    <row r="162" ht="20.25" customHeight="1" spans="1:9">
      <c r="A162" s="380">
        <v>21599</v>
      </c>
      <c r="B162" s="384" t="s">
        <v>825</v>
      </c>
      <c r="C162" s="381">
        <f t="shared" si="13"/>
        <v>0</v>
      </c>
      <c r="D162" s="382"/>
      <c r="E162" s="382"/>
      <c r="F162" s="382"/>
      <c r="G162" s="382"/>
      <c r="H162" s="382"/>
      <c r="I162" s="382"/>
    </row>
    <row r="163" ht="20.25" customHeight="1" spans="1:9">
      <c r="A163" s="380">
        <v>216</v>
      </c>
      <c r="B163" s="384" t="s">
        <v>831</v>
      </c>
      <c r="C163" s="381">
        <f t="shared" si="13"/>
        <v>3503.68</v>
      </c>
      <c r="D163" s="388">
        <f t="shared" ref="D163:I163" si="17">SUM(D164:D166)</f>
        <v>3503.68</v>
      </c>
      <c r="E163" s="388">
        <f t="shared" si="17"/>
        <v>0</v>
      </c>
      <c r="F163" s="388">
        <f t="shared" si="17"/>
        <v>0</v>
      </c>
      <c r="G163" s="388">
        <f t="shared" si="17"/>
        <v>0</v>
      </c>
      <c r="H163" s="388">
        <f t="shared" si="17"/>
        <v>0</v>
      </c>
      <c r="I163" s="388">
        <f t="shared" si="17"/>
        <v>0</v>
      </c>
    </row>
    <row r="164" ht="20.25" customHeight="1" spans="1:9">
      <c r="A164" s="380">
        <v>21602</v>
      </c>
      <c r="B164" s="384" t="s">
        <v>832</v>
      </c>
      <c r="C164" s="381">
        <f t="shared" si="13"/>
        <v>125.68</v>
      </c>
      <c r="D164" s="382">
        <v>125.68</v>
      </c>
      <c r="E164" s="382"/>
      <c r="F164" s="382"/>
      <c r="G164" s="382"/>
      <c r="H164" s="382"/>
      <c r="I164" s="382"/>
    </row>
    <row r="165" ht="20.25" customHeight="1" spans="1:9">
      <c r="A165" s="380">
        <v>21606</v>
      </c>
      <c r="B165" s="384" t="s">
        <v>838</v>
      </c>
      <c r="C165" s="381">
        <f t="shared" si="13"/>
        <v>0</v>
      </c>
      <c r="D165" s="382"/>
      <c r="E165" s="382"/>
      <c r="F165" s="382"/>
      <c r="G165" s="382"/>
      <c r="H165" s="382"/>
      <c r="I165" s="382"/>
    </row>
    <row r="166" ht="20.25" customHeight="1" spans="1:9">
      <c r="A166" s="380">
        <v>21699</v>
      </c>
      <c r="B166" s="384" t="s">
        <v>841</v>
      </c>
      <c r="C166" s="381">
        <f t="shared" si="13"/>
        <v>3378</v>
      </c>
      <c r="D166" s="382">
        <v>3378</v>
      </c>
      <c r="E166" s="382"/>
      <c r="F166" s="382"/>
      <c r="G166" s="382"/>
      <c r="H166" s="382"/>
      <c r="I166" s="382"/>
    </row>
    <row r="167" ht="20.25" customHeight="1" spans="1:9">
      <c r="A167" s="380">
        <v>217</v>
      </c>
      <c r="B167" s="384" t="s">
        <v>844</v>
      </c>
      <c r="C167" s="381">
        <f t="shared" si="13"/>
        <v>0</v>
      </c>
      <c r="D167" s="388">
        <f t="shared" ref="D167:I167" si="18">SUM(D168:D172)</f>
        <v>0</v>
      </c>
      <c r="E167" s="388">
        <f t="shared" si="18"/>
        <v>0</v>
      </c>
      <c r="F167" s="388">
        <f t="shared" si="18"/>
        <v>0</v>
      </c>
      <c r="G167" s="388">
        <f t="shared" si="18"/>
        <v>0</v>
      </c>
      <c r="H167" s="388">
        <f t="shared" si="18"/>
        <v>0</v>
      </c>
      <c r="I167" s="388">
        <f t="shared" si="18"/>
        <v>0</v>
      </c>
    </row>
    <row r="168" ht="20.25" customHeight="1" spans="1:9">
      <c r="A168" s="380">
        <v>21701</v>
      </c>
      <c r="B168" s="384" t="s">
        <v>845</v>
      </c>
      <c r="C168" s="381">
        <f t="shared" si="13"/>
        <v>0</v>
      </c>
      <c r="D168" s="382"/>
      <c r="E168" s="382"/>
      <c r="F168" s="382"/>
      <c r="G168" s="382"/>
      <c r="H168" s="382"/>
      <c r="I168" s="382"/>
    </row>
    <row r="169" ht="20.25" customHeight="1" spans="1:9">
      <c r="A169" s="380">
        <v>21702</v>
      </c>
      <c r="B169" s="384" t="s">
        <v>848</v>
      </c>
      <c r="C169" s="381">
        <f t="shared" si="13"/>
        <v>0</v>
      </c>
      <c r="D169" s="382"/>
      <c r="E169" s="382"/>
      <c r="F169" s="382"/>
      <c r="G169" s="382"/>
      <c r="H169" s="382"/>
      <c r="I169" s="382"/>
    </row>
    <row r="170" ht="20.25" customHeight="1" spans="1:9">
      <c r="A170" s="380">
        <v>21703</v>
      </c>
      <c r="B170" s="384" t="s">
        <v>858</v>
      </c>
      <c r="C170" s="381">
        <f t="shared" si="13"/>
        <v>0</v>
      </c>
      <c r="D170" s="382"/>
      <c r="E170" s="382"/>
      <c r="F170" s="382"/>
      <c r="G170" s="382"/>
      <c r="H170" s="382"/>
      <c r="I170" s="382"/>
    </row>
    <row r="171" ht="20.25" customHeight="1" spans="1:9">
      <c r="A171" s="380">
        <v>21704</v>
      </c>
      <c r="B171" s="384" t="s">
        <v>864</v>
      </c>
      <c r="C171" s="381">
        <f t="shared" si="13"/>
        <v>0</v>
      </c>
      <c r="D171" s="382"/>
      <c r="E171" s="382"/>
      <c r="F171" s="382"/>
      <c r="G171" s="382"/>
      <c r="H171" s="382"/>
      <c r="I171" s="382"/>
    </row>
    <row r="172" ht="20.25" customHeight="1" spans="1:9">
      <c r="A172" s="380">
        <v>21799</v>
      </c>
      <c r="B172" s="384" t="s">
        <v>867</v>
      </c>
      <c r="C172" s="381">
        <f t="shared" si="13"/>
        <v>0</v>
      </c>
      <c r="D172" s="382"/>
      <c r="E172" s="382"/>
      <c r="F172" s="382"/>
      <c r="G172" s="382"/>
      <c r="H172" s="382"/>
      <c r="I172" s="382"/>
    </row>
    <row r="173" ht="20.25" customHeight="1" spans="1:9">
      <c r="A173" s="380">
        <v>219</v>
      </c>
      <c r="B173" s="384" t="s">
        <v>870</v>
      </c>
      <c r="C173" s="381">
        <f t="shared" si="13"/>
        <v>0</v>
      </c>
      <c r="D173" s="388">
        <f t="shared" ref="D173:I173" si="19">SUM(D174:D182)</f>
        <v>0</v>
      </c>
      <c r="E173" s="388">
        <f t="shared" si="19"/>
        <v>0</v>
      </c>
      <c r="F173" s="388">
        <f t="shared" si="19"/>
        <v>0</v>
      </c>
      <c r="G173" s="388">
        <f t="shared" si="19"/>
        <v>0</v>
      </c>
      <c r="H173" s="388">
        <f t="shared" si="19"/>
        <v>0</v>
      </c>
      <c r="I173" s="388">
        <f t="shared" si="19"/>
        <v>0</v>
      </c>
    </row>
    <row r="174" ht="20.25" customHeight="1" spans="1:9">
      <c r="A174" s="380">
        <v>21901</v>
      </c>
      <c r="B174" s="384" t="s">
        <v>871</v>
      </c>
      <c r="C174" s="381">
        <f t="shared" si="13"/>
        <v>0</v>
      </c>
      <c r="D174" s="382"/>
      <c r="E174" s="382"/>
      <c r="F174" s="382"/>
      <c r="G174" s="382"/>
      <c r="H174" s="382"/>
      <c r="I174" s="382"/>
    </row>
    <row r="175" ht="20.25" customHeight="1" spans="1:9">
      <c r="A175" s="380">
        <v>21902</v>
      </c>
      <c r="B175" s="384" t="s">
        <v>872</v>
      </c>
      <c r="C175" s="381">
        <f t="shared" si="13"/>
        <v>0</v>
      </c>
      <c r="D175" s="382"/>
      <c r="E175" s="382"/>
      <c r="F175" s="382"/>
      <c r="G175" s="382"/>
      <c r="H175" s="382"/>
      <c r="I175" s="382"/>
    </row>
    <row r="176" ht="20.25" customHeight="1" spans="1:9">
      <c r="A176" s="380">
        <v>21903</v>
      </c>
      <c r="B176" s="384" t="s">
        <v>873</v>
      </c>
      <c r="C176" s="381">
        <f t="shared" si="13"/>
        <v>0</v>
      </c>
      <c r="D176" s="382"/>
      <c r="E176" s="382"/>
      <c r="F176" s="382"/>
      <c r="G176" s="382"/>
      <c r="H176" s="382"/>
      <c r="I176" s="382"/>
    </row>
    <row r="177" ht="20.25" customHeight="1" spans="1:9">
      <c r="A177" s="380">
        <v>21904</v>
      </c>
      <c r="B177" s="384" t="s">
        <v>874</v>
      </c>
      <c r="C177" s="381">
        <f t="shared" si="13"/>
        <v>0</v>
      </c>
      <c r="D177" s="382"/>
      <c r="E177" s="382"/>
      <c r="F177" s="382"/>
      <c r="G177" s="382"/>
      <c r="H177" s="382"/>
      <c r="I177" s="382"/>
    </row>
    <row r="178" ht="20.25" customHeight="1" spans="1:9">
      <c r="A178" s="380">
        <v>21905</v>
      </c>
      <c r="B178" s="384" t="s">
        <v>875</v>
      </c>
      <c r="C178" s="381">
        <f t="shared" si="13"/>
        <v>0</v>
      </c>
      <c r="D178" s="382"/>
      <c r="E178" s="382"/>
      <c r="F178" s="382"/>
      <c r="G178" s="382"/>
      <c r="H178" s="382"/>
      <c r="I178" s="382"/>
    </row>
    <row r="179" ht="20.25" customHeight="1" spans="1:9">
      <c r="A179" s="380">
        <v>21906</v>
      </c>
      <c r="B179" s="384" t="s">
        <v>651</v>
      </c>
      <c r="C179" s="381">
        <f t="shared" si="13"/>
        <v>0</v>
      </c>
      <c r="D179" s="382"/>
      <c r="E179" s="382"/>
      <c r="F179" s="382"/>
      <c r="G179" s="382"/>
      <c r="H179" s="382"/>
      <c r="I179" s="382"/>
    </row>
    <row r="180" ht="20.25" customHeight="1" spans="1:9">
      <c r="A180" s="380">
        <v>21907</v>
      </c>
      <c r="B180" s="384" t="s">
        <v>876</v>
      </c>
      <c r="C180" s="381">
        <f t="shared" si="13"/>
        <v>0</v>
      </c>
      <c r="D180" s="382"/>
      <c r="E180" s="382"/>
      <c r="F180" s="382"/>
      <c r="G180" s="382"/>
      <c r="H180" s="382"/>
      <c r="I180" s="382"/>
    </row>
    <row r="181" ht="20.25" customHeight="1" spans="1:9">
      <c r="A181" s="380">
        <v>21908</v>
      </c>
      <c r="B181" s="384" t="s">
        <v>877</v>
      </c>
      <c r="C181" s="381">
        <f t="shared" si="13"/>
        <v>0</v>
      </c>
      <c r="D181" s="382"/>
      <c r="E181" s="382"/>
      <c r="F181" s="382"/>
      <c r="G181" s="382"/>
      <c r="H181" s="382"/>
      <c r="I181" s="382"/>
    </row>
    <row r="182" ht="20.25" customHeight="1" spans="1:9">
      <c r="A182" s="380">
        <v>21999</v>
      </c>
      <c r="B182" s="384" t="s">
        <v>878</v>
      </c>
      <c r="C182" s="381">
        <f t="shared" si="13"/>
        <v>0</v>
      </c>
      <c r="D182" s="382"/>
      <c r="E182" s="382"/>
      <c r="F182" s="382"/>
      <c r="G182" s="382"/>
      <c r="H182" s="382"/>
      <c r="I182" s="382"/>
    </row>
    <row r="183" ht="20.25" customHeight="1" spans="1:9">
      <c r="A183" s="380">
        <v>220</v>
      </c>
      <c r="B183" s="384" t="s">
        <v>879</v>
      </c>
      <c r="C183" s="381">
        <f t="shared" si="13"/>
        <v>813.81</v>
      </c>
      <c r="D183" s="388">
        <f t="shared" ref="D183:I183" si="20">SUM(D184:D186)</f>
        <v>538.35</v>
      </c>
      <c r="E183" s="388">
        <f t="shared" si="20"/>
        <v>275.46</v>
      </c>
      <c r="F183" s="388">
        <f t="shared" si="20"/>
        <v>0</v>
      </c>
      <c r="G183" s="388">
        <f t="shared" si="20"/>
        <v>0</v>
      </c>
      <c r="H183" s="388">
        <f t="shared" si="20"/>
        <v>0</v>
      </c>
      <c r="I183" s="388">
        <f t="shared" si="20"/>
        <v>0</v>
      </c>
    </row>
    <row r="184" ht="20.25" customHeight="1" spans="1:9">
      <c r="A184" s="380">
        <v>22001</v>
      </c>
      <c r="B184" s="384" t="s">
        <v>880</v>
      </c>
      <c r="C184" s="381">
        <f t="shared" si="13"/>
        <v>813.81</v>
      </c>
      <c r="D184" s="382">
        <v>538.35</v>
      </c>
      <c r="E184" s="382">
        <v>275.46</v>
      </c>
      <c r="F184" s="382"/>
      <c r="G184" s="382"/>
      <c r="H184" s="382"/>
      <c r="I184" s="382"/>
    </row>
    <row r="185" ht="20.25" customHeight="1" spans="1:9">
      <c r="A185" s="380">
        <v>22005</v>
      </c>
      <c r="B185" s="384" t="s">
        <v>903</v>
      </c>
      <c r="C185" s="381">
        <f t="shared" si="13"/>
        <v>0</v>
      </c>
      <c r="D185" s="382"/>
      <c r="E185" s="382"/>
      <c r="F185" s="382"/>
      <c r="G185" s="382"/>
      <c r="H185" s="382"/>
      <c r="I185" s="382"/>
    </row>
    <row r="186" ht="20.25" customHeight="1" spans="1:9">
      <c r="A186" s="380">
        <v>22099</v>
      </c>
      <c r="B186" s="384" t="s">
        <v>915</v>
      </c>
      <c r="C186" s="381">
        <f t="shared" si="13"/>
        <v>0</v>
      </c>
      <c r="D186" s="382"/>
      <c r="E186" s="382"/>
      <c r="F186" s="382"/>
      <c r="G186" s="382"/>
      <c r="H186" s="382"/>
      <c r="I186" s="382"/>
    </row>
    <row r="187" ht="20.25" customHeight="1" spans="1:9">
      <c r="A187" s="380">
        <v>221</v>
      </c>
      <c r="B187" s="384" t="s">
        <v>917</v>
      </c>
      <c r="C187" s="381">
        <f t="shared" si="13"/>
        <v>3198.08</v>
      </c>
      <c r="D187" s="388">
        <f t="shared" ref="D187:I187" si="21">SUM(D188:D190)</f>
        <v>2812.85</v>
      </c>
      <c r="E187" s="388">
        <f t="shared" si="21"/>
        <v>385.23</v>
      </c>
      <c r="F187" s="388">
        <f t="shared" si="21"/>
        <v>0</v>
      </c>
      <c r="G187" s="388">
        <f t="shared" si="21"/>
        <v>0</v>
      </c>
      <c r="H187" s="388">
        <f t="shared" si="21"/>
        <v>0</v>
      </c>
      <c r="I187" s="388">
        <f t="shared" si="21"/>
        <v>0</v>
      </c>
    </row>
    <row r="188" ht="20.25" customHeight="1" spans="1:9">
      <c r="A188" s="380">
        <v>22101</v>
      </c>
      <c r="B188" s="384" t="s">
        <v>918</v>
      </c>
      <c r="C188" s="381">
        <f t="shared" si="13"/>
        <v>0</v>
      </c>
      <c r="D188" s="382"/>
      <c r="E188" s="382"/>
      <c r="F188" s="382"/>
      <c r="G188" s="382"/>
      <c r="H188" s="382"/>
      <c r="I188" s="382"/>
    </row>
    <row r="189" ht="20.25" customHeight="1" spans="1:9">
      <c r="A189" s="380">
        <v>22102</v>
      </c>
      <c r="B189" s="384" t="s">
        <v>930</v>
      </c>
      <c r="C189" s="381">
        <f t="shared" si="13"/>
        <v>3198.08</v>
      </c>
      <c r="D189" s="382">
        <v>2812.85</v>
      </c>
      <c r="E189" s="382">
        <v>385.23</v>
      </c>
      <c r="F189" s="382"/>
      <c r="G189" s="382"/>
      <c r="H189" s="382"/>
      <c r="I189" s="382"/>
    </row>
    <row r="190" ht="20.25" customHeight="1" spans="1:9">
      <c r="A190" s="380">
        <v>22103</v>
      </c>
      <c r="B190" s="384" t="s">
        <v>934</v>
      </c>
      <c r="C190" s="381">
        <f t="shared" si="13"/>
        <v>0</v>
      </c>
      <c r="D190" s="382"/>
      <c r="E190" s="382"/>
      <c r="F190" s="382"/>
      <c r="G190" s="382"/>
      <c r="H190" s="382"/>
      <c r="I190" s="382"/>
    </row>
    <row r="191" ht="20.25" customHeight="1" spans="1:9">
      <c r="A191" s="380">
        <v>222</v>
      </c>
      <c r="B191" s="384" t="s">
        <v>938</v>
      </c>
      <c r="C191" s="381">
        <f t="shared" si="13"/>
        <v>109.83</v>
      </c>
      <c r="D191" s="388">
        <f t="shared" ref="D191:I191" si="22">SUM(D192:D195)</f>
        <v>109.83</v>
      </c>
      <c r="E191" s="388">
        <f t="shared" si="22"/>
        <v>0</v>
      </c>
      <c r="F191" s="388">
        <f t="shared" si="22"/>
        <v>0</v>
      </c>
      <c r="G191" s="388">
        <f t="shared" si="22"/>
        <v>0</v>
      </c>
      <c r="H191" s="388">
        <f t="shared" si="22"/>
        <v>0</v>
      </c>
      <c r="I191" s="388">
        <f t="shared" si="22"/>
        <v>0</v>
      </c>
    </row>
    <row r="192" ht="20.25" customHeight="1" spans="1:9">
      <c r="A192" s="380">
        <v>22201</v>
      </c>
      <c r="B192" s="384" t="s">
        <v>939</v>
      </c>
      <c r="C192" s="381">
        <f t="shared" si="13"/>
        <v>109.83</v>
      </c>
      <c r="D192" s="382">
        <v>109.83</v>
      </c>
      <c r="E192" s="382"/>
      <c r="F192" s="382"/>
      <c r="G192" s="382"/>
      <c r="H192" s="382"/>
      <c r="I192" s="382"/>
    </row>
    <row r="193" ht="20.25" customHeight="1" spans="1:9">
      <c r="A193" s="380">
        <v>22203</v>
      </c>
      <c r="B193" s="384" t="s">
        <v>953</v>
      </c>
      <c r="C193" s="381">
        <f t="shared" si="13"/>
        <v>0</v>
      </c>
      <c r="D193" s="382"/>
      <c r="E193" s="382"/>
      <c r="F193" s="382"/>
      <c r="G193" s="382"/>
      <c r="H193" s="382"/>
      <c r="I193" s="382"/>
    </row>
    <row r="194" ht="20.25" customHeight="1" spans="1:9">
      <c r="A194" s="380">
        <v>22204</v>
      </c>
      <c r="B194" s="384" t="s">
        <v>959</v>
      </c>
      <c r="C194" s="381">
        <f t="shared" si="13"/>
        <v>0</v>
      </c>
      <c r="D194" s="382"/>
      <c r="E194" s="382"/>
      <c r="F194" s="382"/>
      <c r="G194" s="382"/>
      <c r="H194" s="382"/>
      <c r="I194" s="382"/>
    </row>
    <row r="195" ht="20.25" customHeight="1" spans="1:9">
      <c r="A195" s="380">
        <v>22205</v>
      </c>
      <c r="B195" s="384" t="s">
        <v>965</v>
      </c>
      <c r="C195" s="381">
        <f t="shared" si="13"/>
        <v>0</v>
      </c>
      <c r="D195" s="382"/>
      <c r="E195" s="382"/>
      <c r="F195" s="382"/>
      <c r="G195" s="382"/>
      <c r="H195" s="382"/>
      <c r="I195" s="382"/>
    </row>
    <row r="196" ht="20.25" customHeight="1" spans="1:9">
      <c r="A196" s="380">
        <v>224</v>
      </c>
      <c r="B196" s="384" t="s">
        <v>978</v>
      </c>
      <c r="C196" s="381">
        <f t="shared" si="13"/>
        <v>1633.33</v>
      </c>
      <c r="D196" s="388">
        <f t="shared" ref="D196:I196" si="23">SUM(D197:D203)</f>
        <v>1633.33</v>
      </c>
      <c r="E196" s="388">
        <f t="shared" si="23"/>
        <v>0</v>
      </c>
      <c r="F196" s="388">
        <f t="shared" si="23"/>
        <v>0</v>
      </c>
      <c r="G196" s="388">
        <f t="shared" si="23"/>
        <v>0</v>
      </c>
      <c r="H196" s="388">
        <f t="shared" si="23"/>
        <v>0</v>
      </c>
      <c r="I196" s="388">
        <f t="shared" si="23"/>
        <v>0</v>
      </c>
    </row>
    <row r="197" ht="20.25" customHeight="1" spans="1:9">
      <c r="A197" s="380">
        <v>22401</v>
      </c>
      <c r="B197" s="384" t="s">
        <v>979</v>
      </c>
      <c r="C197" s="381">
        <f t="shared" si="13"/>
        <v>1073.47</v>
      </c>
      <c r="D197" s="382">
        <v>1073.47</v>
      </c>
      <c r="E197" s="382"/>
      <c r="F197" s="382"/>
      <c r="G197" s="382"/>
      <c r="H197" s="382"/>
      <c r="I197" s="382"/>
    </row>
    <row r="198" ht="20.25" customHeight="1" spans="1:9">
      <c r="A198" s="380">
        <v>22402</v>
      </c>
      <c r="B198" s="384" t="s">
        <v>986</v>
      </c>
      <c r="C198" s="381">
        <f t="shared" ref="C198:C211" si="24">D198+E198+F198+G198+H198+I198</f>
        <v>559.86</v>
      </c>
      <c r="D198" s="382">
        <v>559.86</v>
      </c>
      <c r="E198" s="382"/>
      <c r="F198" s="382"/>
      <c r="G198" s="382"/>
      <c r="H198" s="382"/>
      <c r="I198" s="382"/>
    </row>
    <row r="199" ht="20.25" customHeight="1" spans="1:9">
      <c r="A199" s="380">
        <v>22404</v>
      </c>
      <c r="B199" s="384" t="s">
        <v>989</v>
      </c>
      <c r="C199" s="381">
        <f t="shared" si="24"/>
        <v>0</v>
      </c>
      <c r="D199" s="382"/>
      <c r="E199" s="382"/>
      <c r="F199" s="382"/>
      <c r="G199" s="382"/>
      <c r="H199" s="382"/>
      <c r="I199" s="382"/>
    </row>
    <row r="200" ht="20.25" customHeight="1" spans="1:9">
      <c r="A200" s="380">
        <v>22405</v>
      </c>
      <c r="B200" s="384" t="s">
        <v>993</v>
      </c>
      <c r="C200" s="381">
        <f t="shared" si="24"/>
        <v>0</v>
      </c>
      <c r="D200" s="382"/>
      <c r="E200" s="382"/>
      <c r="F200" s="382"/>
      <c r="G200" s="382"/>
      <c r="H200" s="382"/>
      <c r="I200" s="382"/>
    </row>
    <row r="201" ht="20.25" customHeight="1" spans="1:9">
      <c r="A201" s="380">
        <v>22406</v>
      </c>
      <c r="B201" s="384" t="s">
        <v>1003</v>
      </c>
      <c r="C201" s="381">
        <f t="shared" si="24"/>
        <v>0</v>
      </c>
      <c r="D201" s="382"/>
      <c r="E201" s="382"/>
      <c r="F201" s="382"/>
      <c r="G201" s="382"/>
      <c r="H201" s="382"/>
      <c r="I201" s="382"/>
    </row>
    <row r="202" ht="20.25" customHeight="1" spans="1:9">
      <c r="A202" s="380">
        <v>22407</v>
      </c>
      <c r="B202" s="384" t="s">
        <v>1007</v>
      </c>
      <c r="C202" s="381">
        <f t="shared" si="24"/>
        <v>0</v>
      </c>
      <c r="D202" s="382"/>
      <c r="E202" s="382"/>
      <c r="F202" s="382"/>
      <c r="G202" s="382"/>
      <c r="H202" s="382"/>
      <c r="I202" s="382"/>
    </row>
    <row r="203" ht="20.25" customHeight="1" spans="1:9">
      <c r="A203" s="380">
        <v>22499</v>
      </c>
      <c r="B203" s="384" t="s">
        <v>1011</v>
      </c>
      <c r="C203" s="381">
        <f t="shared" si="24"/>
        <v>0</v>
      </c>
      <c r="D203" s="382"/>
      <c r="E203" s="382"/>
      <c r="F203" s="382"/>
      <c r="G203" s="382"/>
      <c r="H203" s="382"/>
      <c r="I203" s="382"/>
    </row>
    <row r="204" ht="20.25" customHeight="1" spans="1:9">
      <c r="A204" s="380">
        <v>227</v>
      </c>
      <c r="B204" s="384" t="s">
        <v>1013</v>
      </c>
      <c r="C204" s="381">
        <f t="shared" si="24"/>
        <v>3500</v>
      </c>
      <c r="D204" s="389">
        <v>3500</v>
      </c>
      <c r="E204" s="389"/>
      <c r="F204" s="389"/>
      <c r="G204" s="389"/>
      <c r="H204" s="389"/>
      <c r="I204" s="389"/>
    </row>
    <row r="205" ht="20.25" customHeight="1" spans="1:9">
      <c r="A205" s="380">
        <v>229</v>
      </c>
      <c r="B205" s="384" t="s">
        <v>1014</v>
      </c>
      <c r="C205" s="381">
        <f t="shared" si="24"/>
        <v>0</v>
      </c>
      <c r="D205" s="388">
        <f t="shared" ref="D205:I205" si="25">SUM(D206:D207)</f>
        <v>0</v>
      </c>
      <c r="E205" s="388">
        <f t="shared" si="25"/>
        <v>0</v>
      </c>
      <c r="F205" s="388">
        <f t="shared" si="25"/>
        <v>0</v>
      </c>
      <c r="G205" s="388">
        <f t="shared" si="25"/>
        <v>0</v>
      </c>
      <c r="H205" s="388">
        <f t="shared" si="25"/>
        <v>0</v>
      </c>
      <c r="I205" s="388">
        <f t="shared" si="25"/>
        <v>0</v>
      </c>
    </row>
    <row r="206" ht="20.25" customHeight="1" spans="1:9">
      <c r="A206" s="380">
        <v>22902</v>
      </c>
      <c r="B206" s="384" t="s">
        <v>1015</v>
      </c>
      <c r="C206" s="381">
        <f t="shared" si="24"/>
        <v>0</v>
      </c>
      <c r="D206" s="382"/>
      <c r="E206" s="382"/>
      <c r="F206" s="382"/>
      <c r="G206" s="382"/>
      <c r="H206" s="382"/>
      <c r="I206" s="382"/>
    </row>
    <row r="207" ht="20.25" customHeight="1" spans="1:9">
      <c r="A207" s="380">
        <v>22999</v>
      </c>
      <c r="B207" s="384" t="s">
        <v>878</v>
      </c>
      <c r="C207" s="381">
        <f t="shared" si="24"/>
        <v>0</v>
      </c>
      <c r="D207" s="382"/>
      <c r="E207" s="382"/>
      <c r="F207" s="382"/>
      <c r="G207" s="382"/>
      <c r="H207" s="382"/>
      <c r="I207" s="382"/>
    </row>
    <row r="208" ht="20.25" customHeight="1" spans="1:9">
      <c r="A208" s="380">
        <v>232</v>
      </c>
      <c r="B208" s="384" t="s">
        <v>1016</v>
      </c>
      <c r="C208" s="381">
        <f t="shared" si="24"/>
        <v>9039.31</v>
      </c>
      <c r="D208" s="388">
        <f t="shared" ref="D208:I208" si="26">SUM(D209)</f>
        <v>9039.31</v>
      </c>
      <c r="E208" s="388">
        <f t="shared" si="26"/>
        <v>0</v>
      </c>
      <c r="F208" s="388">
        <f t="shared" si="26"/>
        <v>0</v>
      </c>
      <c r="G208" s="388">
        <f t="shared" si="26"/>
        <v>0</v>
      </c>
      <c r="H208" s="388">
        <f t="shared" si="26"/>
        <v>0</v>
      </c>
      <c r="I208" s="388">
        <f t="shared" si="26"/>
        <v>0</v>
      </c>
    </row>
    <row r="209" ht="20.25" customHeight="1" spans="1:9">
      <c r="A209" s="380">
        <v>23203</v>
      </c>
      <c r="B209" s="384" t="s">
        <v>1017</v>
      </c>
      <c r="C209" s="381">
        <f t="shared" si="24"/>
        <v>9039.31</v>
      </c>
      <c r="D209" s="382">
        <v>9039.31</v>
      </c>
      <c r="E209" s="382"/>
      <c r="F209" s="382"/>
      <c r="G209" s="382"/>
      <c r="H209" s="382"/>
      <c r="I209" s="382"/>
    </row>
    <row r="210" ht="20.25" customHeight="1" spans="1:9">
      <c r="A210" s="380">
        <v>233</v>
      </c>
      <c r="B210" s="384" t="s">
        <v>1022</v>
      </c>
      <c r="C210" s="381">
        <f t="shared" si="24"/>
        <v>32.1</v>
      </c>
      <c r="D210" s="389">
        <v>32.1</v>
      </c>
      <c r="E210" s="389"/>
      <c r="F210" s="389"/>
      <c r="G210" s="389"/>
      <c r="H210" s="389"/>
      <c r="I210" s="389"/>
    </row>
    <row r="211" ht="20.25" customHeight="1" spans="1:9">
      <c r="A211" s="390" t="s">
        <v>1024</v>
      </c>
      <c r="B211" s="390"/>
      <c r="C211" s="381">
        <f t="shared" si="24"/>
        <v>329344</v>
      </c>
      <c r="D211" s="391">
        <f t="shared" ref="D211:I211" si="27">D210+D208+D205+D204+D196+D191+D187+D183+D173+D167+D163+D155+D148+D139+D132+D116+D102+D80+D73+D62+D51+D39+D36+D33+D6</f>
        <v>216276.01</v>
      </c>
      <c r="E211" s="391">
        <f t="shared" si="27"/>
        <v>113067.99</v>
      </c>
      <c r="F211" s="391">
        <f t="shared" si="27"/>
        <v>0</v>
      </c>
      <c r="G211" s="391">
        <f t="shared" si="27"/>
        <v>0</v>
      </c>
      <c r="H211" s="391">
        <f t="shared" si="27"/>
        <v>0</v>
      </c>
      <c r="I211" s="391">
        <f t="shared" si="27"/>
        <v>0</v>
      </c>
    </row>
  </sheetData>
  <mergeCells count="10">
    <mergeCell ref="A2:I2"/>
    <mergeCell ref="A4:B4"/>
    <mergeCell ref="A211:B211"/>
    <mergeCell ref="C4:C5"/>
    <mergeCell ref="D4:D5"/>
    <mergeCell ref="E4:E5"/>
    <mergeCell ref="F4:F5"/>
    <mergeCell ref="G4:G5"/>
    <mergeCell ref="H4:H5"/>
    <mergeCell ref="I4:I5"/>
  </mergeCells>
  <printOptions horizontalCentered="1"/>
  <pageMargins left="0.47" right="0.47" top="0.47" bottom="0.35" header="0.12" footer="0.12"/>
  <pageSetup paperSize="9" scale="80"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2"/>
  <sheetViews>
    <sheetView showGridLines="0" zoomScale="70" zoomScaleNormal="70" workbookViewId="0">
      <pane ySplit="5" topLeftCell="A6" activePane="bottomLeft" state="frozen"/>
      <selection/>
      <selection pane="bottomLeft" activeCell="A1" sqref="A1"/>
    </sheetView>
  </sheetViews>
  <sheetFormatPr defaultColWidth="9" defaultRowHeight="13.5" customHeight="1"/>
  <cols>
    <col min="2" max="2" width="30.625" customWidth="1"/>
    <col min="3" max="18" width="12" customWidth="1"/>
  </cols>
  <sheetData>
    <row r="1" ht="14.25" customHeight="1" spans="1:18">
      <c r="A1" s="353" t="s">
        <v>1144</v>
      </c>
      <c r="B1" s="354"/>
      <c r="C1" s="354"/>
      <c r="D1" s="354"/>
      <c r="E1" s="354"/>
      <c r="F1" s="354"/>
      <c r="G1" s="354"/>
      <c r="H1" s="354"/>
      <c r="I1" s="354"/>
      <c r="J1" s="354"/>
      <c r="K1" s="354"/>
      <c r="L1" s="354"/>
      <c r="M1" s="354"/>
      <c r="N1" s="354"/>
      <c r="O1" s="354"/>
      <c r="P1" s="354"/>
      <c r="Q1" s="354"/>
      <c r="R1" s="354"/>
    </row>
    <row r="2" ht="22.5" customHeight="1" spans="1:18">
      <c r="A2" s="355" t="s">
        <v>1145</v>
      </c>
      <c r="B2" s="355"/>
      <c r="C2" s="355"/>
      <c r="D2" s="355"/>
      <c r="E2" s="355"/>
      <c r="F2" s="355"/>
      <c r="G2" s="355"/>
      <c r="H2" s="355"/>
      <c r="I2" s="355"/>
      <c r="J2" s="355"/>
      <c r="K2" s="355"/>
      <c r="L2" s="355"/>
      <c r="M2" s="355"/>
      <c r="N2" s="355"/>
      <c r="O2" s="355"/>
      <c r="P2" s="355"/>
      <c r="Q2" s="355"/>
      <c r="R2" s="355"/>
    </row>
    <row r="3" ht="20.25" customHeight="1" spans="1:18">
      <c r="A3" s="354"/>
      <c r="B3" s="354"/>
      <c r="C3" s="354"/>
      <c r="D3" s="356"/>
      <c r="E3" s="356"/>
      <c r="F3" s="356"/>
      <c r="G3" s="356"/>
      <c r="H3" s="356"/>
      <c r="I3" s="356"/>
      <c r="J3" s="354"/>
      <c r="K3" s="354"/>
      <c r="L3" s="354"/>
      <c r="M3" s="354"/>
      <c r="N3" s="354"/>
      <c r="O3" s="354"/>
      <c r="P3" s="354"/>
      <c r="Q3" s="354"/>
      <c r="R3" s="368"/>
    </row>
    <row r="4" ht="23.25" customHeight="1" spans="1:18">
      <c r="A4" s="357" t="s">
        <v>2</v>
      </c>
      <c r="B4" s="357"/>
      <c r="C4" s="357" t="s">
        <v>1146</v>
      </c>
      <c r="D4" s="358">
        <v>501</v>
      </c>
      <c r="E4" s="358">
        <v>502</v>
      </c>
      <c r="F4" s="358">
        <v>503</v>
      </c>
      <c r="G4" s="358">
        <v>504</v>
      </c>
      <c r="H4" s="358">
        <v>505</v>
      </c>
      <c r="I4" s="358">
        <v>506</v>
      </c>
      <c r="J4" s="358">
        <v>507</v>
      </c>
      <c r="K4" s="358">
        <v>508</v>
      </c>
      <c r="L4" s="358">
        <v>509</v>
      </c>
      <c r="M4" s="358">
        <v>510</v>
      </c>
      <c r="N4" s="358">
        <v>511</v>
      </c>
      <c r="O4" s="358">
        <v>512</v>
      </c>
      <c r="P4" s="358">
        <v>513</v>
      </c>
      <c r="Q4" s="358">
        <v>514</v>
      </c>
      <c r="R4" s="358">
        <v>515</v>
      </c>
    </row>
    <row r="5" ht="69" customHeight="1" spans="1:18">
      <c r="A5" s="358" t="s">
        <v>6</v>
      </c>
      <c r="B5" s="358" t="s">
        <v>7</v>
      </c>
      <c r="C5" s="357"/>
      <c r="D5" s="359" t="s">
        <v>1147</v>
      </c>
      <c r="E5" s="359" t="s">
        <v>1148</v>
      </c>
      <c r="F5" s="359" t="s">
        <v>1149</v>
      </c>
      <c r="G5" s="359" t="s">
        <v>1150</v>
      </c>
      <c r="H5" s="359" t="s">
        <v>1151</v>
      </c>
      <c r="I5" s="359" t="s">
        <v>1152</v>
      </c>
      <c r="J5" s="359" t="s">
        <v>1153</v>
      </c>
      <c r="K5" s="359" t="s">
        <v>1154</v>
      </c>
      <c r="L5" s="359" t="s">
        <v>1155</v>
      </c>
      <c r="M5" s="359" t="s">
        <v>1156</v>
      </c>
      <c r="N5" s="359" t="s">
        <v>1157</v>
      </c>
      <c r="O5" s="359" t="s">
        <v>1158</v>
      </c>
      <c r="P5" s="359" t="s">
        <v>1032</v>
      </c>
      <c r="Q5" s="359" t="s">
        <v>1159</v>
      </c>
      <c r="R5" s="359" t="s">
        <v>1160</v>
      </c>
    </row>
    <row r="6" ht="20.25" customHeight="1" spans="1:18">
      <c r="A6" s="360">
        <v>201</v>
      </c>
      <c r="B6" s="361" t="s">
        <v>1161</v>
      </c>
      <c r="C6" s="362">
        <f t="shared" ref="C6:C31" si="0">SUM(D6:R6)</f>
        <v>29953.05</v>
      </c>
      <c r="D6" s="363">
        <v>18748.64</v>
      </c>
      <c r="E6" s="363">
        <v>6880.32</v>
      </c>
      <c r="F6" s="363">
        <v>524.7</v>
      </c>
      <c r="G6" s="363">
        <v>181</v>
      </c>
      <c r="H6" s="363">
        <v>1597.28</v>
      </c>
      <c r="I6" s="363">
        <v>1.32</v>
      </c>
      <c r="J6" s="363">
        <v>1193.46</v>
      </c>
      <c r="K6" s="363"/>
      <c r="L6" s="363">
        <v>399.33</v>
      </c>
      <c r="M6" s="363"/>
      <c r="N6" s="363"/>
      <c r="O6" s="363"/>
      <c r="P6" s="363"/>
      <c r="Q6" s="363"/>
      <c r="R6" s="363">
        <v>427</v>
      </c>
    </row>
    <row r="7" ht="20.25" customHeight="1" spans="1:18">
      <c r="A7" s="360">
        <v>202</v>
      </c>
      <c r="B7" s="361" t="s">
        <v>1162</v>
      </c>
      <c r="C7" s="362">
        <f t="shared" si="0"/>
        <v>0</v>
      </c>
      <c r="D7" s="363"/>
      <c r="E7" s="363"/>
      <c r="F7" s="363"/>
      <c r="G7" s="363"/>
      <c r="H7" s="363"/>
      <c r="I7" s="363"/>
      <c r="J7" s="363"/>
      <c r="K7" s="363"/>
      <c r="L7" s="363"/>
      <c r="M7" s="363"/>
      <c r="N7" s="363"/>
      <c r="O7" s="363"/>
      <c r="P7" s="363"/>
      <c r="Q7" s="363"/>
      <c r="R7" s="363"/>
    </row>
    <row r="8" ht="20.25" customHeight="1" spans="1:18">
      <c r="A8" s="360">
        <v>203</v>
      </c>
      <c r="B8" s="361" t="s">
        <v>1163</v>
      </c>
      <c r="C8" s="362">
        <f t="shared" si="0"/>
        <v>36.5</v>
      </c>
      <c r="D8" s="363"/>
      <c r="E8" s="363">
        <v>36.5</v>
      </c>
      <c r="F8" s="363"/>
      <c r="G8" s="363"/>
      <c r="H8" s="363"/>
      <c r="I8" s="363"/>
      <c r="J8" s="363"/>
      <c r="K8" s="363"/>
      <c r="L8" s="363"/>
      <c r="M8" s="363"/>
      <c r="N8" s="363"/>
      <c r="O8" s="363"/>
      <c r="P8" s="363"/>
      <c r="Q8" s="363"/>
      <c r="R8" s="363"/>
    </row>
    <row r="9" ht="20.25" customHeight="1" spans="1:18">
      <c r="A9" s="360">
        <v>204</v>
      </c>
      <c r="B9" s="361" t="s">
        <v>1164</v>
      </c>
      <c r="C9" s="362">
        <f t="shared" si="0"/>
        <v>18213.05</v>
      </c>
      <c r="D9" s="363">
        <v>7542.52</v>
      </c>
      <c r="E9" s="363">
        <v>9667.22</v>
      </c>
      <c r="F9" s="363">
        <v>914.8</v>
      </c>
      <c r="G9" s="363"/>
      <c r="H9" s="363">
        <v>57.44</v>
      </c>
      <c r="I9" s="363">
        <v>1</v>
      </c>
      <c r="J9" s="363"/>
      <c r="K9" s="363"/>
      <c r="L9" s="363">
        <v>20.07</v>
      </c>
      <c r="M9" s="363"/>
      <c r="N9" s="363"/>
      <c r="O9" s="363"/>
      <c r="P9" s="363"/>
      <c r="Q9" s="363"/>
      <c r="R9" s="363">
        <v>10</v>
      </c>
    </row>
    <row r="10" ht="20.25" customHeight="1" spans="1:18">
      <c r="A10" s="360">
        <v>205</v>
      </c>
      <c r="B10" s="361" t="s">
        <v>1165</v>
      </c>
      <c r="C10" s="362">
        <f t="shared" si="0"/>
        <v>42039.95</v>
      </c>
      <c r="D10" s="363">
        <v>125.23</v>
      </c>
      <c r="E10" s="363">
        <v>4215.81</v>
      </c>
      <c r="F10" s="363"/>
      <c r="G10" s="363"/>
      <c r="H10" s="363">
        <v>37332.9</v>
      </c>
      <c r="I10" s="363">
        <v>125.4</v>
      </c>
      <c r="J10" s="363"/>
      <c r="K10" s="363"/>
      <c r="L10" s="363">
        <v>240.61</v>
      </c>
      <c r="M10" s="363"/>
      <c r="N10" s="363"/>
      <c r="O10" s="363"/>
      <c r="P10" s="363"/>
      <c r="Q10" s="363"/>
      <c r="R10" s="363"/>
    </row>
    <row r="11" ht="20.25" customHeight="1" spans="1:18">
      <c r="A11" s="360">
        <v>206</v>
      </c>
      <c r="B11" s="361" t="s">
        <v>1166</v>
      </c>
      <c r="C11" s="362">
        <f t="shared" si="0"/>
        <v>217.13</v>
      </c>
      <c r="D11" s="363">
        <v>179.88</v>
      </c>
      <c r="E11" s="363">
        <v>37.23</v>
      </c>
      <c r="F11" s="363"/>
      <c r="G11" s="363"/>
      <c r="H11" s="363"/>
      <c r="I11" s="363"/>
      <c r="J11" s="363"/>
      <c r="K11" s="363"/>
      <c r="L11" s="363">
        <v>0.02</v>
      </c>
      <c r="M11" s="363"/>
      <c r="N11" s="363"/>
      <c r="O11" s="363"/>
      <c r="P11" s="363"/>
      <c r="Q11" s="363"/>
      <c r="R11" s="363"/>
    </row>
    <row r="12" ht="20.25" customHeight="1" spans="1:18">
      <c r="A12" s="360">
        <v>207</v>
      </c>
      <c r="B12" s="361" t="s">
        <v>1167</v>
      </c>
      <c r="C12" s="362">
        <f t="shared" si="0"/>
        <v>993.83</v>
      </c>
      <c r="D12" s="363">
        <v>78.05</v>
      </c>
      <c r="E12" s="363">
        <v>45.38</v>
      </c>
      <c r="F12" s="363"/>
      <c r="G12" s="363"/>
      <c r="H12" s="363">
        <v>870.31</v>
      </c>
      <c r="I12" s="363"/>
      <c r="J12" s="363"/>
      <c r="K12" s="363"/>
      <c r="L12" s="363">
        <v>0.09</v>
      </c>
      <c r="M12" s="363"/>
      <c r="N12" s="363"/>
      <c r="O12" s="363"/>
      <c r="P12" s="363"/>
      <c r="Q12" s="363"/>
      <c r="R12" s="363"/>
    </row>
    <row r="13" ht="20.25" customHeight="1" spans="1:18">
      <c r="A13" s="360">
        <v>208</v>
      </c>
      <c r="B13" s="361" t="s">
        <v>1168</v>
      </c>
      <c r="C13" s="362">
        <f t="shared" si="0"/>
        <v>72022.96</v>
      </c>
      <c r="D13" s="363">
        <v>4391.27</v>
      </c>
      <c r="E13" s="363">
        <v>586.17</v>
      </c>
      <c r="F13" s="363"/>
      <c r="G13" s="363"/>
      <c r="H13" s="363">
        <v>7310.41</v>
      </c>
      <c r="I13" s="363">
        <v>2</v>
      </c>
      <c r="J13" s="363"/>
      <c r="K13" s="363"/>
      <c r="L13" s="363">
        <v>24639.63</v>
      </c>
      <c r="M13" s="363">
        <v>35093.48</v>
      </c>
      <c r="N13" s="363"/>
      <c r="O13" s="363"/>
      <c r="P13" s="363"/>
      <c r="Q13" s="363"/>
      <c r="R13" s="363"/>
    </row>
    <row r="14" ht="20.25" customHeight="1" spans="1:18">
      <c r="A14" s="360">
        <v>210</v>
      </c>
      <c r="B14" s="361" t="s">
        <v>1169</v>
      </c>
      <c r="C14" s="362">
        <f t="shared" si="0"/>
        <v>20885.2</v>
      </c>
      <c r="D14" s="363">
        <v>4363.48</v>
      </c>
      <c r="E14" s="363">
        <v>5596.13</v>
      </c>
      <c r="F14" s="363"/>
      <c r="G14" s="363"/>
      <c r="H14" s="363">
        <v>5198.54</v>
      </c>
      <c r="I14" s="363">
        <v>2</v>
      </c>
      <c r="J14" s="363"/>
      <c r="K14" s="363"/>
      <c r="L14" s="363">
        <v>5725.05</v>
      </c>
      <c r="M14" s="363"/>
      <c r="N14" s="363"/>
      <c r="O14" s="363"/>
      <c r="P14" s="363"/>
      <c r="Q14" s="363"/>
      <c r="R14" s="363"/>
    </row>
    <row r="15" ht="20.25" customHeight="1" spans="1:18">
      <c r="A15" s="360">
        <v>211</v>
      </c>
      <c r="B15" s="361" t="s">
        <v>1170</v>
      </c>
      <c r="C15" s="362">
        <f t="shared" si="0"/>
        <v>701.5</v>
      </c>
      <c r="D15" s="363"/>
      <c r="E15" s="363">
        <v>673</v>
      </c>
      <c r="F15" s="363"/>
      <c r="G15" s="363"/>
      <c r="H15" s="363"/>
      <c r="I15" s="363"/>
      <c r="J15" s="363"/>
      <c r="K15" s="363"/>
      <c r="L15" s="363"/>
      <c r="M15" s="363"/>
      <c r="N15" s="363"/>
      <c r="O15" s="363"/>
      <c r="P15" s="363"/>
      <c r="Q15" s="363"/>
      <c r="R15" s="363">
        <v>28.5</v>
      </c>
    </row>
    <row r="16" ht="20.25" customHeight="1" spans="1:18">
      <c r="A16" s="360">
        <v>212</v>
      </c>
      <c r="B16" s="361" t="s">
        <v>1171</v>
      </c>
      <c r="C16" s="362">
        <f t="shared" si="0"/>
        <v>28009.55</v>
      </c>
      <c r="D16" s="363">
        <v>166.73</v>
      </c>
      <c r="E16" s="363">
        <v>7816.66</v>
      </c>
      <c r="F16" s="363">
        <v>7200</v>
      </c>
      <c r="G16" s="363">
        <v>12020</v>
      </c>
      <c r="H16" s="363">
        <v>772.95</v>
      </c>
      <c r="I16" s="363">
        <v>10</v>
      </c>
      <c r="J16" s="363"/>
      <c r="K16" s="363"/>
      <c r="L16" s="363">
        <v>0.21</v>
      </c>
      <c r="M16" s="363"/>
      <c r="N16" s="363"/>
      <c r="O16" s="363"/>
      <c r="P16" s="363"/>
      <c r="Q16" s="363"/>
      <c r="R16" s="363">
        <v>23</v>
      </c>
    </row>
    <row r="17" ht="20.25" customHeight="1" spans="1:18">
      <c r="A17" s="360">
        <v>213</v>
      </c>
      <c r="B17" s="361" t="s">
        <v>1172</v>
      </c>
      <c r="C17" s="362">
        <f t="shared" si="0"/>
        <v>65290.96</v>
      </c>
      <c r="D17" s="363">
        <v>2066.78</v>
      </c>
      <c r="E17" s="363">
        <v>45769</v>
      </c>
      <c r="F17" s="363">
        <v>56.58</v>
      </c>
      <c r="G17" s="363">
        <v>15</v>
      </c>
      <c r="H17" s="363">
        <v>12545.31</v>
      </c>
      <c r="I17" s="363">
        <v>17.5</v>
      </c>
      <c r="J17" s="363">
        <v>310</v>
      </c>
      <c r="K17" s="363"/>
      <c r="L17" s="363">
        <v>4243.79</v>
      </c>
      <c r="M17" s="363"/>
      <c r="N17" s="363"/>
      <c r="O17" s="363"/>
      <c r="P17" s="363"/>
      <c r="Q17" s="363"/>
      <c r="R17" s="363">
        <v>267</v>
      </c>
    </row>
    <row r="18" ht="20.25" customHeight="1" spans="1:18">
      <c r="A18" s="360">
        <v>214</v>
      </c>
      <c r="B18" s="361" t="s">
        <v>1173</v>
      </c>
      <c r="C18" s="362">
        <f t="shared" si="0"/>
        <v>5524.66</v>
      </c>
      <c r="D18" s="363">
        <v>137.78</v>
      </c>
      <c r="E18" s="363">
        <v>5384.88</v>
      </c>
      <c r="F18" s="363">
        <v>2</v>
      </c>
      <c r="G18" s="363"/>
      <c r="H18" s="363"/>
      <c r="I18" s="363"/>
      <c r="J18" s="363"/>
      <c r="K18" s="363"/>
      <c r="L18" s="363"/>
      <c r="M18" s="363"/>
      <c r="N18" s="363"/>
      <c r="O18" s="363"/>
      <c r="P18" s="363"/>
      <c r="Q18" s="363"/>
      <c r="R18" s="363"/>
    </row>
    <row r="19" ht="20.25" customHeight="1" spans="1:18">
      <c r="A19" s="360">
        <v>215</v>
      </c>
      <c r="B19" s="364" t="s">
        <v>1174</v>
      </c>
      <c r="C19" s="362">
        <f t="shared" si="0"/>
        <v>23625.52</v>
      </c>
      <c r="D19" s="363"/>
      <c r="E19" s="363"/>
      <c r="F19" s="363"/>
      <c r="G19" s="363"/>
      <c r="H19" s="363">
        <v>19.02</v>
      </c>
      <c r="I19" s="363"/>
      <c r="J19" s="363">
        <v>21062.5</v>
      </c>
      <c r="K19" s="363">
        <v>2544</v>
      </c>
      <c r="L19" s="363"/>
      <c r="M19" s="363"/>
      <c r="N19" s="363"/>
      <c r="O19" s="363"/>
      <c r="P19" s="363"/>
      <c r="Q19" s="363"/>
      <c r="R19" s="363"/>
    </row>
    <row r="20" ht="20.25" customHeight="1" spans="1:18">
      <c r="A20" s="360">
        <v>216</v>
      </c>
      <c r="B20" s="364" t="s">
        <v>1175</v>
      </c>
      <c r="C20" s="362">
        <f t="shared" si="0"/>
        <v>3503.68</v>
      </c>
      <c r="D20" s="363">
        <v>93.22</v>
      </c>
      <c r="E20" s="363">
        <v>2579.46</v>
      </c>
      <c r="F20" s="363">
        <v>1</v>
      </c>
      <c r="G20" s="363">
        <v>30</v>
      </c>
      <c r="H20" s="363"/>
      <c r="I20" s="363"/>
      <c r="J20" s="363">
        <v>800</v>
      </c>
      <c r="K20" s="363"/>
      <c r="L20" s="363"/>
      <c r="M20" s="363"/>
      <c r="N20" s="363"/>
      <c r="O20" s="363"/>
      <c r="P20" s="363"/>
      <c r="Q20" s="363"/>
      <c r="R20" s="363"/>
    </row>
    <row r="21" ht="20.25" customHeight="1" spans="1:18">
      <c r="A21" s="360">
        <v>217</v>
      </c>
      <c r="B21" s="360" t="s">
        <v>1176</v>
      </c>
      <c r="C21" s="362">
        <f t="shared" si="0"/>
        <v>0</v>
      </c>
      <c r="D21" s="363"/>
      <c r="E21" s="363"/>
      <c r="F21" s="363"/>
      <c r="G21" s="363"/>
      <c r="H21" s="363"/>
      <c r="I21" s="363"/>
      <c r="J21" s="363"/>
      <c r="K21" s="363"/>
      <c r="L21" s="363"/>
      <c r="M21" s="363"/>
      <c r="N21" s="363"/>
      <c r="O21" s="363"/>
      <c r="P21" s="363"/>
      <c r="Q21" s="363"/>
      <c r="R21" s="363"/>
    </row>
    <row r="22" ht="20.25" customHeight="1" spans="1:18">
      <c r="A22" s="360">
        <v>219</v>
      </c>
      <c r="B22" s="364" t="s">
        <v>1177</v>
      </c>
      <c r="C22" s="362">
        <f t="shared" si="0"/>
        <v>0</v>
      </c>
      <c r="D22" s="363"/>
      <c r="E22" s="363"/>
      <c r="F22" s="363"/>
      <c r="G22" s="363"/>
      <c r="H22" s="363"/>
      <c r="I22" s="363"/>
      <c r="J22" s="363"/>
      <c r="K22" s="363"/>
      <c r="L22" s="363"/>
      <c r="M22" s="363"/>
      <c r="N22" s="363"/>
      <c r="O22" s="363"/>
      <c r="P22" s="363"/>
      <c r="Q22" s="363"/>
      <c r="R22" s="363"/>
    </row>
    <row r="23" ht="20.25" customHeight="1" spans="1:18">
      <c r="A23" s="360">
        <v>220</v>
      </c>
      <c r="B23" s="364" t="s">
        <v>1178</v>
      </c>
      <c r="C23" s="362">
        <f t="shared" si="0"/>
        <v>813.81</v>
      </c>
      <c r="D23" s="363">
        <v>181.7</v>
      </c>
      <c r="E23" s="363">
        <v>43.67</v>
      </c>
      <c r="F23" s="363"/>
      <c r="G23" s="363"/>
      <c r="H23" s="363">
        <v>583.52</v>
      </c>
      <c r="I23" s="363">
        <v>4</v>
      </c>
      <c r="J23" s="363"/>
      <c r="K23" s="363"/>
      <c r="L23" s="363">
        <v>0.92</v>
      </c>
      <c r="M23" s="363"/>
      <c r="N23" s="363"/>
      <c r="O23" s="363"/>
      <c r="P23" s="363"/>
      <c r="Q23" s="363"/>
      <c r="R23" s="363"/>
    </row>
    <row r="24" ht="20.25" customHeight="1" spans="1:18">
      <c r="A24" s="360">
        <v>221</v>
      </c>
      <c r="B24" s="364" t="s">
        <v>1179</v>
      </c>
      <c r="C24" s="362">
        <f t="shared" si="0"/>
        <v>3198.08</v>
      </c>
      <c r="D24" s="363">
        <v>1206.27</v>
      </c>
      <c r="E24" s="363"/>
      <c r="F24" s="363"/>
      <c r="G24" s="363"/>
      <c r="H24" s="363">
        <v>1991.81</v>
      </c>
      <c r="I24" s="363"/>
      <c r="J24" s="363"/>
      <c r="K24" s="363"/>
      <c r="L24" s="363"/>
      <c r="M24" s="363"/>
      <c r="N24" s="363"/>
      <c r="O24" s="363"/>
      <c r="P24" s="363"/>
      <c r="Q24" s="363"/>
      <c r="R24" s="363"/>
    </row>
    <row r="25" ht="20.25" customHeight="1" spans="1:18">
      <c r="A25" s="360">
        <v>222</v>
      </c>
      <c r="B25" s="364" t="s">
        <v>1180</v>
      </c>
      <c r="C25" s="362">
        <f t="shared" si="0"/>
        <v>109.83</v>
      </c>
      <c r="D25" s="363"/>
      <c r="E25" s="363"/>
      <c r="F25" s="363"/>
      <c r="G25" s="363"/>
      <c r="H25" s="363">
        <v>109.83</v>
      </c>
      <c r="I25" s="363"/>
      <c r="J25" s="363"/>
      <c r="K25" s="363"/>
      <c r="L25" s="363"/>
      <c r="M25" s="363"/>
      <c r="N25" s="363"/>
      <c r="O25" s="363"/>
      <c r="P25" s="363"/>
      <c r="Q25" s="363"/>
      <c r="R25" s="363"/>
    </row>
    <row r="26" ht="20.25" customHeight="1" spans="1:18">
      <c r="A26" s="360">
        <v>224</v>
      </c>
      <c r="B26" s="364" t="s">
        <v>1181</v>
      </c>
      <c r="C26" s="362">
        <f t="shared" si="0"/>
        <v>1633.33</v>
      </c>
      <c r="D26" s="363">
        <v>698.11</v>
      </c>
      <c r="E26" s="363">
        <v>813.4</v>
      </c>
      <c r="F26" s="363">
        <v>10</v>
      </c>
      <c r="G26" s="363"/>
      <c r="H26" s="363">
        <v>111.82</v>
      </c>
      <c r="I26" s="363"/>
      <c r="J26" s="363"/>
      <c r="K26" s="363"/>
      <c r="L26" s="363"/>
      <c r="M26" s="363"/>
      <c r="N26" s="363"/>
      <c r="O26" s="363"/>
      <c r="P26" s="363"/>
      <c r="Q26" s="363"/>
      <c r="R26" s="363"/>
    </row>
    <row r="27" ht="20.25" customHeight="1" spans="1:18">
      <c r="A27" s="360">
        <v>227</v>
      </c>
      <c r="B27" s="360" t="s">
        <v>1182</v>
      </c>
      <c r="C27" s="362">
        <f t="shared" si="0"/>
        <v>3500</v>
      </c>
      <c r="D27" s="363"/>
      <c r="E27" s="363"/>
      <c r="F27" s="363"/>
      <c r="G27" s="363"/>
      <c r="H27" s="363"/>
      <c r="I27" s="363"/>
      <c r="J27" s="363"/>
      <c r="K27" s="363"/>
      <c r="L27" s="363"/>
      <c r="M27" s="363"/>
      <c r="N27" s="363"/>
      <c r="O27" s="363"/>
      <c r="P27" s="363"/>
      <c r="Q27" s="363">
        <v>1750</v>
      </c>
      <c r="R27" s="363">
        <v>1750</v>
      </c>
    </row>
    <row r="28" ht="20.25" customHeight="1" spans="1:18">
      <c r="A28" s="360">
        <v>229</v>
      </c>
      <c r="B28" s="361" t="s">
        <v>1160</v>
      </c>
      <c r="C28" s="362">
        <f t="shared" si="0"/>
        <v>0</v>
      </c>
      <c r="D28" s="363"/>
      <c r="E28" s="363"/>
      <c r="F28" s="363"/>
      <c r="G28" s="363"/>
      <c r="H28" s="363"/>
      <c r="I28" s="363"/>
      <c r="J28" s="363"/>
      <c r="K28" s="363"/>
      <c r="L28" s="363"/>
      <c r="M28" s="363"/>
      <c r="N28" s="363"/>
      <c r="O28" s="363"/>
      <c r="P28" s="363"/>
      <c r="Q28" s="363"/>
      <c r="R28" s="363"/>
    </row>
    <row r="29" ht="20.25" customHeight="1" spans="1:18">
      <c r="A29" s="360">
        <v>230</v>
      </c>
      <c r="B29" s="361" t="s">
        <v>1032</v>
      </c>
      <c r="C29" s="362">
        <f t="shared" si="0"/>
        <v>0</v>
      </c>
      <c r="D29" s="363"/>
      <c r="E29" s="363"/>
      <c r="F29" s="363"/>
      <c r="G29" s="363"/>
      <c r="H29" s="363"/>
      <c r="I29" s="363"/>
      <c r="J29" s="363"/>
      <c r="K29" s="363"/>
      <c r="L29" s="363"/>
      <c r="M29" s="363"/>
      <c r="N29" s="363"/>
      <c r="O29" s="363"/>
      <c r="P29" s="363"/>
      <c r="Q29" s="363"/>
      <c r="R29" s="363"/>
    </row>
    <row r="30" ht="20.25" customHeight="1" spans="1:18">
      <c r="A30" s="360">
        <v>232</v>
      </c>
      <c r="B30" s="364" t="s">
        <v>1183</v>
      </c>
      <c r="C30" s="362">
        <f t="shared" si="0"/>
        <v>9039.31</v>
      </c>
      <c r="D30" s="363"/>
      <c r="E30" s="363"/>
      <c r="F30" s="363"/>
      <c r="G30" s="363"/>
      <c r="H30" s="363"/>
      <c r="I30" s="363"/>
      <c r="J30" s="363"/>
      <c r="K30" s="363"/>
      <c r="L30" s="363"/>
      <c r="M30" s="363"/>
      <c r="N30" s="363">
        <v>9039.31</v>
      </c>
      <c r="O30" s="363"/>
      <c r="P30" s="363"/>
      <c r="Q30" s="363"/>
      <c r="R30" s="363"/>
    </row>
    <row r="31" ht="20.25" customHeight="1" spans="1:18">
      <c r="A31" s="360">
        <v>233</v>
      </c>
      <c r="B31" s="364" t="s">
        <v>1184</v>
      </c>
      <c r="C31" s="362">
        <f t="shared" si="0"/>
        <v>32.1</v>
      </c>
      <c r="D31" s="363"/>
      <c r="E31" s="363"/>
      <c r="F31" s="363"/>
      <c r="G31" s="363"/>
      <c r="H31" s="363"/>
      <c r="I31" s="363"/>
      <c r="J31" s="363"/>
      <c r="K31" s="363"/>
      <c r="L31" s="363"/>
      <c r="M31" s="363"/>
      <c r="N31" s="363">
        <v>32.1</v>
      </c>
      <c r="O31" s="363"/>
      <c r="P31" s="363"/>
      <c r="Q31" s="363"/>
      <c r="R31" s="363"/>
    </row>
    <row r="32" ht="20.25" customHeight="1" spans="1:18">
      <c r="A32" s="365" t="s">
        <v>1024</v>
      </c>
      <c r="B32" s="365"/>
      <c r="C32" s="362">
        <f t="shared" ref="C32:R32" si="1">SUM(C6:C31)</f>
        <v>329344</v>
      </c>
      <c r="D32" s="366">
        <f t="shared" si="1"/>
        <v>39979.66</v>
      </c>
      <c r="E32" s="367">
        <f t="shared" si="1"/>
        <v>90144.83</v>
      </c>
      <c r="F32" s="367">
        <f t="shared" si="1"/>
        <v>8709.08</v>
      </c>
      <c r="G32" s="367">
        <f t="shared" si="1"/>
        <v>12246</v>
      </c>
      <c r="H32" s="367">
        <f t="shared" si="1"/>
        <v>68501.14</v>
      </c>
      <c r="I32" s="367">
        <f t="shared" si="1"/>
        <v>163.22</v>
      </c>
      <c r="J32" s="367">
        <f t="shared" si="1"/>
        <v>23365.96</v>
      </c>
      <c r="K32" s="367">
        <f t="shared" si="1"/>
        <v>2544</v>
      </c>
      <c r="L32" s="367">
        <f t="shared" si="1"/>
        <v>35269.72</v>
      </c>
      <c r="M32" s="367">
        <f t="shared" si="1"/>
        <v>35093.48</v>
      </c>
      <c r="N32" s="367">
        <f t="shared" si="1"/>
        <v>9071.41</v>
      </c>
      <c r="O32" s="367">
        <f t="shared" si="1"/>
        <v>0</v>
      </c>
      <c r="P32" s="367">
        <f t="shared" si="1"/>
        <v>0</v>
      </c>
      <c r="Q32" s="367">
        <f t="shared" si="1"/>
        <v>1750</v>
      </c>
      <c r="R32" s="367">
        <f t="shared" si="1"/>
        <v>2505.5</v>
      </c>
    </row>
  </sheetData>
  <mergeCells count="4">
    <mergeCell ref="A2:R2"/>
    <mergeCell ref="A4:B4"/>
    <mergeCell ref="A32:B32"/>
    <mergeCell ref="C4:C5"/>
  </mergeCells>
  <printOptions horizontalCentered="1"/>
  <pageMargins left="0.47" right="0.47" top="0.08" bottom="0.16" header="0.12" footer="0.12"/>
  <pageSetup paperSize="9" scale="8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AC13"/>
  <sheetViews>
    <sheetView showGridLines="0" workbookViewId="0">
      <selection activeCell="F25" sqref="F25"/>
    </sheetView>
  </sheetViews>
  <sheetFormatPr defaultColWidth="5.75" defaultRowHeight="13.5" customHeight="1"/>
  <cols>
    <col min="1" max="1" width="10.375" customWidth="1"/>
    <col min="2" max="2" width="15.125" customWidth="1"/>
    <col min="3" max="29" width="11.875" customWidth="1"/>
  </cols>
  <sheetData>
    <row r="1" ht="14.25" customHeight="1" spans="1:29">
      <c r="A1" s="317" t="s">
        <v>1185</v>
      </c>
      <c r="B1" s="318"/>
      <c r="C1" s="319"/>
      <c r="D1" s="319"/>
      <c r="E1" s="320"/>
      <c r="F1" s="320"/>
      <c r="G1" s="320"/>
      <c r="H1" s="320"/>
      <c r="I1" s="320"/>
      <c r="J1" s="320"/>
      <c r="K1" s="320"/>
      <c r="L1" s="320"/>
      <c r="M1" s="320"/>
      <c r="N1" s="320"/>
      <c r="O1" s="320"/>
      <c r="P1" s="320"/>
      <c r="Q1" s="320"/>
      <c r="R1" s="320"/>
      <c r="S1" s="320"/>
      <c r="T1" s="320"/>
      <c r="U1" s="319"/>
      <c r="V1" s="320"/>
      <c r="W1" s="320"/>
      <c r="X1" s="320"/>
      <c r="Y1" s="320"/>
      <c r="Z1" s="320"/>
      <c r="AA1" s="320"/>
      <c r="AB1" s="347"/>
      <c r="AC1" s="320"/>
    </row>
    <row r="2" ht="33.75" customHeight="1" spans="1:29">
      <c r="A2" s="321"/>
      <c r="B2" s="322" t="s">
        <v>1186</v>
      </c>
      <c r="C2" s="323"/>
      <c r="D2" s="323"/>
      <c r="E2" s="324"/>
      <c r="F2" s="324"/>
      <c r="G2" s="324"/>
      <c r="H2" s="324"/>
      <c r="I2" s="324"/>
      <c r="J2" s="324"/>
      <c r="K2" s="324"/>
      <c r="L2" s="324"/>
      <c r="M2" s="324"/>
      <c r="N2" s="324"/>
      <c r="O2" s="324"/>
      <c r="P2" s="324"/>
      <c r="Q2" s="324"/>
      <c r="R2" s="324"/>
      <c r="S2" s="324"/>
      <c r="T2" s="324"/>
      <c r="U2" s="323"/>
      <c r="V2" s="324"/>
      <c r="W2" s="324"/>
      <c r="X2" s="324"/>
      <c r="Y2" s="324"/>
      <c r="Z2" s="324"/>
      <c r="AA2" s="324"/>
      <c r="AB2" s="324"/>
      <c r="AC2" s="324"/>
    </row>
    <row r="3" ht="17.25" customHeight="1" spans="1:29">
      <c r="A3" s="319"/>
      <c r="B3" s="325"/>
      <c r="C3" s="325"/>
      <c r="D3" s="325"/>
      <c r="E3" s="326"/>
      <c r="F3" s="326"/>
      <c r="G3" s="326"/>
      <c r="H3" s="326"/>
      <c r="I3" s="326"/>
      <c r="J3" s="326"/>
      <c r="K3" s="326"/>
      <c r="L3" s="326"/>
      <c r="M3" s="326"/>
      <c r="N3" s="326"/>
      <c r="O3" s="326"/>
      <c r="P3" s="326"/>
      <c r="Q3" s="326"/>
      <c r="R3" s="326"/>
      <c r="S3" s="326"/>
      <c r="T3" s="326"/>
      <c r="U3" s="325"/>
      <c r="V3" s="326"/>
      <c r="W3" s="326"/>
      <c r="X3" s="326"/>
      <c r="Y3" s="326"/>
      <c r="Z3" s="326"/>
      <c r="AA3" s="326"/>
      <c r="AB3" s="348"/>
      <c r="AC3" s="326"/>
    </row>
    <row r="4" ht="24.75" customHeight="1" spans="1:29">
      <c r="A4" s="327" t="s">
        <v>1187</v>
      </c>
      <c r="B4" s="327" t="s">
        <v>1188</v>
      </c>
      <c r="C4" s="328" t="s">
        <v>1189</v>
      </c>
      <c r="D4" s="329"/>
      <c r="E4" s="330"/>
      <c r="F4" s="330"/>
      <c r="G4" s="330"/>
      <c r="H4" s="330"/>
      <c r="I4" s="330"/>
      <c r="J4" s="330"/>
      <c r="K4" s="330"/>
      <c r="L4" s="330"/>
      <c r="M4" s="330"/>
      <c r="N4" s="330"/>
      <c r="O4" s="330"/>
      <c r="P4" s="330"/>
      <c r="Q4" s="330"/>
      <c r="R4" s="330"/>
      <c r="S4" s="330"/>
      <c r="T4" s="330"/>
      <c r="U4" s="329"/>
      <c r="V4" s="330"/>
      <c r="W4" s="330"/>
      <c r="X4" s="330"/>
      <c r="Y4" s="330"/>
      <c r="Z4" s="330"/>
      <c r="AA4" s="330"/>
      <c r="AB4" s="349"/>
      <c r="AC4" s="330"/>
    </row>
    <row r="5" ht="24.75" customHeight="1" spans="1:29">
      <c r="A5" s="331"/>
      <c r="B5" s="331"/>
      <c r="C5" s="332" t="s">
        <v>1190</v>
      </c>
      <c r="D5" s="333" t="s">
        <v>1191</v>
      </c>
      <c r="E5" s="334"/>
      <c r="F5" s="334"/>
      <c r="G5" s="334"/>
      <c r="H5" s="334"/>
      <c r="I5" s="334"/>
      <c r="J5" s="334"/>
      <c r="K5" s="334"/>
      <c r="L5" s="334"/>
      <c r="M5" s="334"/>
      <c r="N5" s="334"/>
      <c r="O5" s="334"/>
      <c r="P5" s="334"/>
      <c r="Q5" s="334"/>
      <c r="R5" s="334"/>
      <c r="S5" s="334"/>
      <c r="T5" s="346"/>
      <c r="U5" s="333" t="s">
        <v>1192</v>
      </c>
      <c r="V5" s="334"/>
      <c r="W5" s="334"/>
      <c r="X5" s="334"/>
      <c r="Y5" s="334"/>
      <c r="Z5" s="334"/>
      <c r="AA5" s="334"/>
      <c r="AB5" s="334"/>
      <c r="AC5" s="346"/>
    </row>
    <row r="6" ht="57.75" customHeight="1" spans="1:29">
      <c r="A6" s="335"/>
      <c r="B6" s="335"/>
      <c r="C6" s="336"/>
      <c r="D6" s="328" t="s">
        <v>1193</v>
      </c>
      <c r="E6" s="337" t="s">
        <v>1194</v>
      </c>
      <c r="F6" s="338" t="s">
        <v>1195</v>
      </c>
      <c r="G6" s="338" t="s">
        <v>1196</v>
      </c>
      <c r="H6" s="338" t="s">
        <v>1197</v>
      </c>
      <c r="I6" s="337" t="s">
        <v>1198</v>
      </c>
      <c r="J6" s="338" t="s">
        <v>1199</v>
      </c>
      <c r="K6" s="337" t="s">
        <v>1200</v>
      </c>
      <c r="L6" s="337" t="s">
        <v>1201</v>
      </c>
      <c r="M6" s="337" t="s">
        <v>1202</v>
      </c>
      <c r="N6" s="337" t="s">
        <v>1203</v>
      </c>
      <c r="O6" s="337" t="s">
        <v>1204</v>
      </c>
      <c r="P6" s="338" t="s">
        <v>1205</v>
      </c>
      <c r="Q6" s="337" t="s">
        <v>1206</v>
      </c>
      <c r="R6" s="337" t="s">
        <v>1207</v>
      </c>
      <c r="S6" s="337" t="s">
        <v>1208</v>
      </c>
      <c r="T6" s="338" t="s">
        <v>1209</v>
      </c>
      <c r="U6" s="328" t="s">
        <v>1193</v>
      </c>
      <c r="V6" s="338" t="s">
        <v>1210</v>
      </c>
      <c r="W6" s="338" t="s">
        <v>1211</v>
      </c>
      <c r="X6" s="338" t="s">
        <v>1212</v>
      </c>
      <c r="Y6" s="338" t="s">
        <v>1213</v>
      </c>
      <c r="Z6" s="338" t="s">
        <v>1214</v>
      </c>
      <c r="AA6" s="338" t="s">
        <v>1215</v>
      </c>
      <c r="AB6" s="350" t="s">
        <v>1216</v>
      </c>
      <c r="AC6" s="338" t="s">
        <v>1217</v>
      </c>
    </row>
    <row r="7" ht="24.75" customHeight="1" spans="1:29">
      <c r="A7" s="339" t="s">
        <v>1218</v>
      </c>
      <c r="B7" s="250" t="s">
        <v>1219</v>
      </c>
      <c r="C7" s="340">
        <f>D7+U7</f>
        <v>122333</v>
      </c>
      <c r="D7" s="340">
        <f>SUM(E7:T7)</f>
        <v>80862</v>
      </c>
      <c r="E7" s="341">
        <v>38600</v>
      </c>
      <c r="F7" s="341">
        <v>10000</v>
      </c>
      <c r="G7" s="341">
        <v>0</v>
      </c>
      <c r="H7" s="341">
        <v>1677</v>
      </c>
      <c r="I7" s="341">
        <v>304</v>
      </c>
      <c r="J7" s="341">
        <v>2600</v>
      </c>
      <c r="K7" s="341">
        <v>3000</v>
      </c>
      <c r="L7" s="341">
        <v>1200</v>
      </c>
      <c r="M7" s="341">
        <v>6000</v>
      </c>
      <c r="N7" s="341">
        <v>300</v>
      </c>
      <c r="O7" s="341">
        <v>14371</v>
      </c>
      <c r="P7" s="341">
        <v>300</v>
      </c>
      <c r="Q7" s="341">
        <v>2000</v>
      </c>
      <c r="R7" s="341">
        <v>0</v>
      </c>
      <c r="S7" s="341">
        <v>500</v>
      </c>
      <c r="T7" s="341">
        <v>10</v>
      </c>
      <c r="U7" s="340">
        <f>SUM(V7:AC7)</f>
        <v>41471</v>
      </c>
      <c r="V7" s="341">
        <v>0</v>
      </c>
      <c r="W7" s="341">
        <v>2571</v>
      </c>
      <c r="X7" s="341">
        <v>7500</v>
      </c>
      <c r="Y7" s="341">
        <v>0</v>
      </c>
      <c r="Z7" s="341">
        <v>31400</v>
      </c>
      <c r="AA7" s="341">
        <v>0</v>
      </c>
      <c r="AB7" s="341">
        <v>0</v>
      </c>
      <c r="AC7" s="341">
        <v>0</v>
      </c>
    </row>
    <row r="8" ht="24.75" customHeight="1" spans="1:29">
      <c r="A8" s="253" t="s">
        <v>1220</v>
      </c>
      <c r="B8" s="250" t="s">
        <v>1221</v>
      </c>
      <c r="C8" s="342">
        <f>D8+U8</f>
        <v>122333</v>
      </c>
      <c r="D8" s="342">
        <f>SUM(E8:T8)</f>
        <v>80862</v>
      </c>
      <c r="E8" s="255">
        <v>38600</v>
      </c>
      <c r="F8" s="255">
        <v>10000</v>
      </c>
      <c r="G8" s="255">
        <v>0</v>
      </c>
      <c r="H8" s="255">
        <v>1677</v>
      </c>
      <c r="I8" s="255">
        <v>304</v>
      </c>
      <c r="J8" s="255">
        <v>2600</v>
      </c>
      <c r="K8" s="255">
        <v>3000</v>
      </c>
      <c r="L8" s="255">
        <v>1200</v>
      </c>
      <c r="M8" s="255">
        <v>6000</v>
      </c>
      <c r="N8" s="255">
        <v>300</v>
      </c>
      <c r="O8" s="255">
        <v>14371</v>
      </c>
      <c r="P8" s="255">
        <v>300</v>
      </c>
      <c r="Q8" s="255">
        <v>2000</v>
      </c>
      <c r="R8" s="255">
        <v>0</v>
      </c>
      <c r="S8" s="255">
        <v>500</v>
      </c>
      <c r="T8" s="255">
        <v>10</v>
      </c>
      <c r="U8" s="342">
        <f>SUM(V8:AC8)</f>
        <v>41471</v>
      </c>
      <c r="V8" s="255">
        <v>0</v>
      </c>
      <c r="W8" s="255">
        <v>2571</v>
      </c>
      <c r="X8" s="255">
        <v>7500</v>
      </c>
      <c r="Y8" s="255">
        <v>0</v>
      </c>
      <c r="Z8" s="255">
        <v>31400</v>
      </c>
      <c r="AA8" s="255">
        <v>0</v>
      </c>
      <c r="AB8" s="351">
        <v>0</v>
      </c>
      <c r="AC8" s="255">
        <v>0</v>
      </c>
    </row>
    <row r="9" ht="24.75" customHeight="1" spans="1:29">
      <c r="A9" s="253" t="s">
        <v>1222</v>
      </c>
      <c r="B9" s="250" t="s">
        <v>1223</v>
      </c>
      <c r="C9" s="342">
        <f>D9+U9</f>
        <v>122333</v>
      </c>
      <c r="D9" s="342">
        <f>SUM(E9:T9)</f>
        <v>80862</v>
      </c>
      <c r="E9" s="255">
        <v>38600</v>
      </c>
      <c r="F9" s="255">
        <v>10000</v>
      </c>
      <c r="G9" s="255">
        <v>0</v>
      </c>
      <c r="H9" s="255">
        <v>1677</v>
      </c>
      <c r="I9" s="255">
        <v>304</v>
      </c>
      <c r="J9" s="255">
        <v>2600</v>
      </c>
      <c r="K9" s="255">
        <v>3000</v>
      </c>
      <c r="L9" s="255">
        <v>1200</v>
      </c>
      <c r="M9" s="255">
        <v>6000</v>
      </c>
      <c r="N9" s="255">
        <v>300</v>
      </c>
      <c r="O9" s="255">
        <v>14371</v>
      </c>
      <c r="P9" s="255">
        <v>300</v>
      </c>
      <c r="Q9" s="255">
        <v>2000</v>
      </c>
      <c r="R9" s="255">
        <v>0</v>
      </c>
      <c r="S9" s="255">
        <v>500</v>
      </c>
      <c r="T9" s="255">
        <v>10</v>
      </c>
      <c r="U9" s="342">
        <f>SUM(V9:AC9)</f>
        <v>41471</v>
      </c>
      <c r="V9" s="255">
        <v>0</v>
      </c>
      <c r="W9" s="255">
        <v>2571</v>
      </c>
      <c r="X9" s="255">
        <v>7500</v>
      </c>
      <c r="Y9" s="255">
        <v>0</v>
      </c>
      <c r="Z9" s="255">
        <v>31400</v>
      </c>
      <c r="AA9" s="255">
        <v>0</v>
      </c>
      <c r="AB9" s="351">
        <v>0</v>
      </c>
      <c r="AC9" s="255">
        <v>0</v>
      </c>
    </row>
    <row r="10" ht="24.75" customHeight="1" spans="1:29">
      <c r="A10" s="253" t="s">
        <v>1224</v>
      </c>
      <c r="B10" s="250" t="s">
        <v>1225</v>
      </c>
      <c r="C10" s="342">
        <f>D10+U10</f>
        <v>122333</v>
      </c>
      <c r="D10" s="342">
        <f>SUM(E10:T10)</f>
        <v>80862</v>
      </c>
      <c r="E10" s="255">
        <v>38600</v>
      </c>
      <c r="F10" s="255">
        <v>10000</v>
      </c>
      <c r="G10" s="255">
        <v>0</v>
      </c>
      <c r="H10" s="255">
        <v>1677</v>
      </c>
      <c r="I10" s="255">
        <v>304</v>
      </c>
      <c r="J10" s="255">
        <v>2600</v>
      </c>
      <c r="K10" s="255">
        <v>3000</v>
      </c>
      <c r="L10" s="255">
        <v>1200</v>
      </c>
      <c r="M10" s="255">
        <v>6000</v>
      </c>
      <c r="N10" s="255">
        <v>300</v>
      </c>
      <c r="O10" s="255">
        <v>14371</v>
      </c>
      <c r="P10" s="255">
        <v>300</v>
      </c>
      <c r="Q10" s="255">
        <v>2000</v>
      </c>
      <c r="R10" s="255">
        <v>0</v>
      </c>
      <c r="S10" s="255">
        <v>500</v>
      </c>
      <c r="T10" s="255">
        <v>10</v>
      </c>
      <c r="U10" s="342">
        <f>SUM(V10:AC10)</f>
        <v>41471</v>
      </c>
      <c r="V10" s="255">
        <v>0</v>
      </c>
      <c r="W10" s="255">
        <v>2571</v>
      </c>
      <c r="X10" s="255">
        <v>7500</v>
      </c>
      <c r="Y10" s="255">
        <v>0</v>
      </c>
      <c r="Z10" s="255">
        <v>31400</v>
      </c>
      <c r="AA10" s="255">
        <v>0</v>
      </c>
      <c r="AB10" s="351">
        <v>0</v>
      </c>
      <c r="AC10" s="255">
        <v>0</v>
      </c>
    </row>
    <row r="11" ht="24.75" customHeight="1" spans="1:29">
      <c r="A11" s="256" t="s">
        <v>1226</v>
      </c>
      <c r="B11" s="250" t="s">
        <v>1227</v>
      </c>
      <c r="C11" s="342">
        <f>D11+U11</f>
        <v>122333</v>
      </c>
      <c r="D11" s="342">
        <f>SUM(E11:T11)</f>
        <v>80862</v>
      </c>
      <c r="E11" s="257">
        <v>38600</v>
      </c>
      <c r="F11" s="257">
        <v>10000</v>
      </c>
      <c r="G11" s="257">
        <v>0</v>
      </c>
      <c r="H11" s="257">
        <v>1677</v>
      </c>
      <c r="I11" s="257">
        <v>304</v>
      </c>
      <c r="J11" s="257">
        <v>2600</v>
      </c>
      <c r="K11" s="257">
        <v>3000</v>
      </c>
      <c r="L11" s="257">
        <v>1200</v>
      </c>
      <c r="M11" s="257">
        <v>6000</v>
      </c>
      <c r="N11" s="257">
        <v>300</v>
      </c>
      <c r="O11" s="257">
        <v>14371</v>
      </c>
      <c r="P11" s="257">
        <v>300</v>
      </c>
      <c r="Q11" s="257">
        <v>2000</v>
      </c>
      <c r="R11" s="257">
        <v>0</v>
      </c>
      <c r="S11" s="257">
        <v>500</v>
      </c>
      <c r="T11" s="257">
        <v>10</v>
      </c>
      <c r="U11" s="342">
        <f>SUM(V11:AC11)</f>
        <v>41471</v>
      </c>
      <c r="V11" s="257">
        <v>0</v>
      </c>
      <c r="W11" s="257">
        <v>2571</v>
      </c>
      <c r="X11" s="257">
        <v>7500</v>
      </c>
      <c r="Y11" s="257">
        <v>0</v>
      </c>
      <c r="Z11" s="257">
        <v>31400</v>
      </c>
      <c r="AA11" s="257">
        <v>0</v>
      </c>
      <c r="AB11" s="352">
        <v>0</v>
      </c>
      <c r="AC11" s="257">
        <v>0</v>
      </c>
    </row>
    <row r="12" ht="24.75" customHeight="1" spans="1:29">
      <c r="A12" s="343" t="s">
        <v>1228</v>
      </c>
      <c r="B12" s="343"/>
      <c r="C12" s="344"/>
      <c r="D12" s="344"/>
      <c r="E12" s="345"/>
      <c r="F12" s="345"/>
      <c r="G12" s="345"/>
      <c r="H12" s="345"/>
      <c r="I12" s="345"/>
      <c r="J12" s="345"/>
      <c r="K12" s="345"/>
      <c r="L12" s="345"/>
      <c r="M12" s="345"/>
      <c r="N12" s="345"/>
      <c r="O12" s="345"/>
      <c r="P12" s="345"/>
      <c r="Q12" s="345"/>
      <c r="R12" s="345"/>
      <c r="S12" s="345"/>
      <c r="T12" s="345"/>
      <c r="U12" s="344"/>
      <c r="V12" s="345"/>
      <c r="W12" s="345"/>
      <c r="X12" s="345"/>
      <c r="Y12" s="345"/>
      <c r="Z12" s="345"/>
      <c r="AA12" s="345"/>
      <c r="AB12" s="345"/>
      <c r="AC12" s="345"/>
    </row>
    <row r="13" customHeight="1" spans="1:21">
      <c r="A13" s="261"/>
      <c r="B13" s="261"/>
      <c r="C13" s="261"/>
      <c r="D13" s="261"/>
      <c r="U13" s="261"/>
    </row>
  </sheetData>
  <mergeCells count="8">
    <mergeCell ref="B2:AC2"/>
    <mergeCell ref="C4:AC4"/>
    <mergeCell ref="D5:T5"/>
    <mergeCell ref="U5:AC5"/>
    <mergeCell ref="A12:B12"/>
    <mergeCell ref="A4:A6"/>
    <mergeCell ref="B4:B6"/>
    <mergeCell ref="C5:C6"/>
  </mergeCells>
  <printOptions horizontalCentered="1" verticalCentered="1"/>
  <pageMargins left="0.2" right="0.2" top="0.59" bottom="0.47" header="0.31" footer="0.31"/>
  <pageSetup paperSize="9" scale="77"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AB15"/>
  <sheetViews>
    <sheetView showGridLines="0" workbookViewId="0">
      <selection activeCell="D6" sqref="D6"/>
    </sheetView>
  </sheetViews>
  <sheetFormatPr defaultColWidth="5.75" defaultRowHeight="13.5" customHeight="1"/>
  <cols>
    <col min="1" max="1" width="10.375" customWidth="1"/>
    <col min="2" max="2" width="15.125" customWidth="1"/>
    <col min="3" max="28" width="11.875" customWidth="1"/>
  </cols>
  <sheetData>
    <row r="1" ht="14.25" customHeight="1" spans="1:28">
      <c r="A1" s="291" t="s">
        <v>1229</v>
      </c>
      <c r="B1" s="292"/>
      <c r="C1" s="292"/>
      <c r="D1" s="293"/>
      <c r="E1" s="293"/>
      <c r="F1" s="293"/>
      <c r="G1" s="293"/>
      <c r="H1" s="293"/>
      <c r="I1" s="293"/>
      <c r="J1" s="293"/>
      <c r="K1" s="293"/>
      <c r="L1" s="293"/>
      <c r="M1" s="293"/>
      <c r="N1" s="293"/>
      <c r="O1" s="293"/>
      <c r="P1" s="293"/>
      <c r="Q1" s="309"/>
      <c r="R1" s="293"/>
      <c r="S1" s="293"/>
      <c r="T1" s="293"/>
      <c r="U1" s="293"/>
      <c r="V1" s="293"/>
      <c r="W1" s="293"/>
      <c r="X1" s="293"/>
      <c r="Y1" s="293"/>
      <c r="Z1" s="293"/>
      <c r="AA1" s="293"/>
      <c r="AB1" s="313"/>
    </row>
    <row r="2" ht="33.75" customHeight="1" spans="1:28">
      <c r="A2" s="294"/>
      <c r="B2" s="295" t="s">
        <v>1186</v>
      </c>
      <c r="C2" s="296"/>
      <c r="D2" s="297"/>
      <c r="E2" s="297"/>
      <c r="F2" s="297"/>
      <c r="G2" s="297"/>
      <c r="H2" s="297"/>
      <c r="I2" s="297"/>
      <c r="J2" s="297"/>
      <c r="K2" s="297"/>
      <c r="L2" s="297"/>
      <c r="M2" s="297"/>
      <c r="N2" s="297"/>
      <c r="O2" s="297"/>
      <c r="P2" s="297"/>
      <c r="Q2" s="297"/>
      <c r="R2" s="297"/>
      <c r="S2" s="297"/>
      <c r="T2" s="297"/>
      <c r="U2" s="297"/>
      <c r="V2" s="297"/>
      <c r="W2" s="297"/>
      <c r="X2" s="297"/>
      <c r="Y2" s="297"/>
      <c r="Z2" s="297"/>
      <c r="AA2" s="297"/>
      <c r="AB2" s="314"/>
    </row>
    <row r="3" ht="17.25" customHeight="1" spans="1:28">
      <c r="A3" s="292"/>
      <c r="B3" s="298"/>
      <c r="C3" s="298" t="s">
        <v>37</v>
      </c>
      <c r="D3" s="299"/>
      <c r="E3" s="299"/>
      <c r="F3" s="299"/>
      <c r="G3" s="299"/>
      <c r="H3" s="299"/>
      <c r="I3" s="299"/>
      <c r="J3" s="299"/>
      <c r="K3" s="299"/>
      <c r="L3" s="299"/>
      <c r="M3" s="299"/>
      <c r="N3" s="299"/>
      <c r="O3" s="299"/>
      <c r="P3" s="299"/>
      <c r="Q3" s="310"/>
      <c r="R3" s="299"/>
      <c r="S3" s="299"/>
      <c r="T3" s="299"/>
      <c r="U3" s="299"/>
      <c r="V3" s="299"/>
      <c r="W3" s="299"/>
      <c r="X3" s="299"/>
      <c r="Y3" s="299"/>
      <c r="Z3" s="299"/>
      <c r="AA3" s="299"/>
      <c r="AB3" s="315"/>
    </row>
    <row r="4" ht="31.5" customHeight="1" spans="1:28">
      <c r="A4" s="300" t="s">
        <v>1187</v>
      </c>
      <c r="B4" s="300" t="s">
        <v>1188</v>
      </c>
      <c r="C4" s="301" t="s">
        <v>1230</v>
      </c>
      <c r="D4" s="302"/>
      <c r="E4" s="302"/>
      <c r="F4" s="302"/>
      <c r="G4" s="302"/>
      <c r="H4" s="302"/>
      <c r="I4" s="302"/>
      <c r="J4" s="302"/>
      <c r="K4" s="302"/>
      <c r="L4" s="302"/>
      <c r="M4" s="302"/>
      <c r="N4" s="302"/>
      <c r="O4" s="302"/>
      <c r="P4" s="302"/>
      <c r="Q4" s="311"/>
      <c r="R4" s="302"/>
      <c r="S4" s="302"/>
      <c r="T4" s="302"/>
      <c r="U4" s="302"/>
      <c r="V4" s="302"/>
      <c r="W4" s="302"/>
      <c r="X4" s="302"/>
      <c r="Y4" s="302"/>
      <c r="Z4" s="302"/>
      <c r="AA4" s="302"/>
      <c r="AB4" s="302"/>
    </row>
    <row r="5" ht="105.75" customHeight="1" spans="1:28">
      <c r="A5" s="300"/>
      <c r="B5" s="300"/>
      <c r="C5" s="301" t="s">
        <v>1231</v>
      </c>
      <c r="D5" s="303" t="s">
        <v>1161</v>
      </c>
      <c r="E5" s="303" t="s">
        <v>1162</v>
      </c>
      <c r="F5" s="303" t="s">
        <v>1163</v>
      </c>
      <c r="G5" s="303" t="s">
        <v>1164</v>
      </c>
      <c r="H5" s="303" t="s">
        <v>1165</v>
      </c>
      <c r="I5" s="303" t="s">
        <v>1166</v>
      </c>
      <c r="J5" s="303" t="s">
        <v>1167</v>
      </c>
      <c r="K5" s="303" t="s">
        <v>1168</v>
      </c>
      <c r="L5" s="303" t="s">
        <v>1169</v>
      </c>
      <c r="M5" s="303" t="s">
        <v>1170</v>
      </c>
      <c r="N5" s="303" t="s">
        <v>1171</v>
      </c>
      <c r="O5" s="303" t="s">
        <v>1172</v>
      </c>
      <c r="P5" s="303" t="s">
        <v>1173</v>
      </c>
      <c r="Q5" s="312" t="s">
        <v>1174</v>
      </c>
      <c r="R5" s="303" t="s">
        <v>1175</v>
      </c>
      <c r="S5" s="303" t="s">
        <v>1176</v>
      </c>
      <c r="T5" s="303" t="s">
        <v>1177</v>
      </c>
      <c r="U5" s="303" t="s">
        <v>1178</v>
      </c>
      <c r="V5" s="303" t="s">
        <v>1179</v>
      </c>
      <c r="W5" s="303" t="s">
        <v>1180</v>
      </c>
      <c r="X5" s="303" t="s">
        <v>1181</v>
      </c>
      <c r="Y5" s="303" t="s">
        <v>1183</v>
      </c>
      <c r="Z5" s="303" t="s">
        <v>1184</v>
      </c>
      <c r="AA5" s="303" t="s">
        <v>1182</v>
      </c>
      <c r="AB5" s="303" t="s">
        <v>1160</v>
      </c>
    </row>
    <row r="6" ht="24.75" customHeight="1" spans="1:28">
      <c r="A6" s="304" t="s">
        <v>1218</v>
      </c>
      <c r="B6" s="250" t="s">
        <v>1219</v>
      </c>
      <c r="C6" s="305">
        <f>SUM(D6:AB6)</f>
        <v>329344</v>
      </c>
      <c r="D6" s="306">
        <v>29953.05</v>
      </c>
      <c r="E6" s="307">
        <v>0</v>
      </c>
      <c r="F6" s="307">
        <v>36.5</v>
      </c>
      <c r="G6" s="307">
        <v>18213.05</v>
      </c>
      <c r="H6" s="307">
        <v>42039.95</v>
      </c>
      <c r="I6" s="307">
        <v>217.13</v>
      </c>
      <c r="J6" s="307">
        <v>993.83</v>
      </c>
      <c r="K6" s="307">
        <v>72022.96</v>
      </c>
      <c r="L6" s="307">
        <v>20885.2</v>
      </c>
      <c r="M6" s="307">
        <v>701.5</v>
      </c>
      <c r="N6" s="307">
        <v>28009.55</v>
      </c>
      <c r="O6" s="307">
        <v>65290.96</v>
      </c>
      <c r="P6" s="307">
        <v>5524.66</v>
      </c>
      <c r="Q6" s="307">
        <v>23625.52</v>
      </c>
      <c r="R6" s="307">
        <v>3503.68</v>
      </c>
      <c r="S6" s="307">
        <v>0</v>
      </c>
      <c r="T6" s="307">
        <v>0</v>
      </c>
      <c r="U6" s="307">
        <v>813.81</v>
      </c>
      <c r="V6" s="307">
        <v>3198.08</v>
      </c>
      <c r="W6" s="307">
        <v>109.83</v>
      </c>
      <c r="X6" s="307">
        <v>1633.33</v>
      </c>
      <c r="Y6" s="307">
        <v>9039.31</v>
      </c>
      <c r="Z6" s="307">
        <v>32.1</v>
      </c>
      <c r="AA6" s="307">
        <v>3500</v>
      </c>
      <c r="AB6" s="307">
        <v>0</v>
      </c>
    </row>
    <row r="7" ht="24.75" customHeight="1" spans="1:28">
      <c r="A7" s="253" t="s">
        <v>1220</v>
      </c>
      <c r="B7" s="250" t="s">
        <v>1221</v>
      </c>
      <c r="C7" s="254">
        <f>SUM(D7:AB7)</f>
        <v>329344</v>
      </c>
      <c r="D7" s="255">
        <v>29953.05</v>
      </c>
      <c r="E7" s="255">
        <v>0</v>
      </c>
      <c r="F7" s="255">
        <v>36.5</v>
      </c>
      <c r="G7" s="255">
        <v>18213.05</v>
      </c>
      <c r="H7" s="255">
        <v>42039.95</v>
      </c>
      <c r="I7" s="255">
        <v>217.13</v>
      </c>
      <c r="J7" s="255">
        <v>993.83</v>
      </c>
      <c r="K7" s="255">
        <v>72022.96</v>
      </c>
      <c r="L7" s="255">
        <v>20885.2</v>
      </c>
      <c r="M7" s="255">
        <v>701.5</v>
      </c>
      <c r="N7" s="255">
        <v>28009.55</v>
      </c>
      <c r="O7" s="255">
        <v>65290.96</v>
      </c>
      <c r="P7" s="255">
        <v>5524.66</v>
      </c>
      <c r="Q7" s="255">
        <v>23625.52</v>
      </c>
      <c r="R7" s="255">
        <v>3503.68</v>
      </c>
      <c r="S7" s="255">
        <v>0</v>
      </c>
      <c r="T7" s="255">
        <v>0</v>
      </c>
      <c r="U7" s="255">
        <v>813.81</v>
      </c>
      <c r="V7" s="255">
        <v>3198.08</v>
      </c>
      <c r="W7" s="255">
        <v>109.83</v>
      </c>
      <c r="X7" s="255">
        <v>1633.33</v>
      </c>
      <c r="Y7" s="255">
        <v>9039.31</v>
      </c>
      <c r="Z7" s="255">
        <v>32.1</v>
      </c>
      <c r="AA7" s="255">
        <v>3500</v>
      </c>
      <c r="AB7" s="255">
        <v>0</v>
      </c>
    </row>
    <row r="8" ht="24.75" customHeight="1" spans="1:28">
      <c r="A8" s="253" t="s">
        <v>1222</v>
      </c>
      <c r="B8" s="250" t="s">
        <v>1223</v>
      </c>
      <c r="C8" s="254">
        <f>SUM(D8:AB8)</f>
        <v>329344</v>
      </c>
      <c r="D8" s="255">
        <v>29953.05</v>
      </c>
      <c r="E8" s="255">
        <v>0</v>
      </c>
      <c r="F8" s="255">
        <v>36.5</v>
      </c>
      <c r="G8" s="255">
        <v>18213.05</v>
      </c>
      <c r="H8" s="255">
        <v>42039.95</v>
      </c>
      <c r="I8" s="255">
        <v>217.13</v>
      </c>
      <c r="J8" s="255">
        <v>993.83</v>
      </c>
      <c r="K8" s="255">
        <v>72022.96</v>
      </c>
      <c r="L8" s="255">
        <v>20885.2</v>
      </c>
      <c r="M8" s="255">
        <v>701.5</v>
      </c>
      <c r="N8" s="255">
        <v>28009.55</v>
      </c>
      <c r="O8" s="255">
        <v>65290.96</v>
      </c>
      <c r="P8" s="255">
        <v>5524.66</v>
      </c>
      <c r="Q8" s="255">
        <v>23625.52</v>
      </c>
      <c r="R8" s="255">
        <v>3503.68</v>
      </c>
      <c r="S8" s="255">
        <v>0</v>
      </c>
      <c r="T8" s="255">
        <v>0</v>
      </c>
      <c r="U8" s="255">
        <v>813.81</v>
      </c>
      <c r="V8" s="255">
        <v>3198.08</v>
      </c>
      <c r="W8" s="255">
        <v>109.83</v>
      </c>
      <c r="X8" s="255">
        <v>1633.33</v>
      </c>
      <c r="Y8" s="255">
        <v>9039.31</v>
      </c>
      <c r="Z8" s="255">
        <v>32.1</v>
      </c>
      <c r="AA8" s="255">
        <v>3500</v>
      </c>
      <c r="AB8" s="255">
        <v>0</v>
      </c>
    </row>
    <row r="9" ht="24.75" customHeight="1" spans="1:28">
      <c r="A9" s="253" t="s">
        <v>1224</v>
      </c>
      <c r="B9" s="250" t="s">
        <v>1225</v>
      </c>
      <c r="C9" s="254">
        <f>SUM(D9:AB9)</f>
        <v>329344</v>
      </c>
      <c r="D9" s="255">
        <v>29953.05</v>
      </c>
      <c r="E9" s="255">
        <v>0</v>
      </c>
      <c r="F9" s="255">
        <v>36.5</v>
      </c>
      <c r="G9" s="255">
        <v>18213.05</v>
      </c>
      <c r="H9" s="255">
        <v>42039.95</v>
      </c>
      <c r="I9" s="255">
        <v>217.13</v>
      </c>
      <c r="J9" s="255">
        <v>993.83</v>
      </c>
      <c r="K9" s="255">
        <v>72022.96</v>
      </c>
      <c r="L9" s="255">
        <v>20885.2</v>
      </c>
      <c r="M9" s="255">
        <v>701.5</v>
      </c>
      <c r="N9" s="255">
        <v>28009.55</v>
      </c>
      <c r="O9" s="255">
        <v>65290.96</v>
      </c>
      <c r="P9" s="255">
        <v>5524.66</v>
      </c>
      <c r="Q9" s="255">
        <v>23625.52</v>
      </c>
      <c r="R9" s="255">
        <v>3503.68</v>
      </c>
      <c r="S9" s="255">
        <v>0</v>
      </c>
      <c r="T9" s="255">
        <v>0</v>
      </c>
      <c r="U9" s="255">
        <v>813.81</v>
      </c>
      <c r="V9" s="255">
        <v>3198.08</v>
      </c>
      <c r="W9" s="255">
        <v>109.83</v>
      </c>
      <c r="X9" s="255">
        <v>1633.33</v>
      </c>
      <c r="Y9" s="255">
        <v>9039.31</v>
      </c>
      <c r="Z9" s="255">
        <v>32.1</v>
      </c>
      <c r="AA9" s="255">
        <v>3500</v>
      </c>
      <c r="AB9" s="255">
        <v>0</v>
      </c>
    </row>
    <row r="10" ht="24.75" customHeight="1" spans="1:28">
      <c r="A10" s="256" t="s">
        <v>1226</v>
      </c>
      <c r="B10" s="250" t="s">
        <v>1227</v>
      </c>
      <c r="C10" s="254">
        <f>SUM(D10:AB10)</f>
        <v>329344</v>
      </c>
      <c r="D10" s="257">
        <v>29953.05</v>
      </c>
      <c r="E10" s="257">
        <v>0</v>
      </c>
      <c r="F10" s="257">
        <v>36.5</v>
      </c>
      <c r="G10" s="257">
        <v>18213.05</v>
      </c>
      <c r="H10" s="257">
        <v>42039.95</v>
      </c>
      <c r="I10" s="257">
        <v>217.13</v>
      </c>
      <c r="J10" s="257">
        <v>993.83</v>
      </c>
      <c r="K10" s="257">
        <v>72022.96</v>
      </c>
      <c r="L10" s="257">
        <v>20885.2</v>
      </c>
      <c r="M10" s="257">
        <v>701.5</v>
      </c>
      <c r="N10" s="257">
        <v>28009.55</v>
      </c>
      <c r="O10" s="257">
        <v>65290.96</v>
      </c>
      <c r="P10" s="257">
        <v>5524.66</v>
      </c>
      <c r="Q10" s="257">
        <v>23625.52</v>
      </c>
      <c r="R10" s="257">
        <v>3503.68</v>
      </c>
      <c r="S10" s="257">
        <v>0</v>
      </c>
      <c r="T10" s="257">
        <v>0</v>
      </c>
      <c r="U10" s="257">
        <v>813.81</v>
      </c>
      <c r="V10" s="257">
        <v>3198.08</v>
      </c>
      <c r="W10" s="257">
        <v>109.83</v>
      </c>
      <c r="X10" s="257">
        <v>1633.33</v>
      </c>
      <c r="Y10" s="257">
        <v>9039.31</v>
      </c>
      <c r="Z10" s="257">
        <v>32.1</v>
      </c>
      <c r="AA10" s="257">
        <v>3500</v>
      </c>
      <c r="AB10" s="257">
        <v>0</v>
      </c>
    </row>
    <row r="11" ht="24.75" customHeight="1" spans="1:28">
      <c r="A11" s="258" t="s">
        <v>1228</v>
      </c>
      <c r="B11" s="258"/>
      <c r="C11" s="259"/>
      <c r="D11" s="308"/>
      <c r="E11" s="308"/>
      <c r="F11" s="308"/>
      <c r="G11" s="308"/>
      <c r="H11" s="308"/>
      <c r="I11" s="308"/>
      <c r="J11" s="308"/>
      <c r="K11" s="308"/>
      <c r="L11" s="308"/>
      <c r="M11" s="308"/>
      <c r="N11" s="308"/>
      <c r="O11" s="308"/>
      <c r="P11" s="308"/>
      <c r="Q11" s="308"/>
      <c r="R11" s="308"/>
      <c r="S11" s="308"/>
      <c r="T11" s="308"/>
      <c r="U11" s="308"/>
      <c r="V11" s="308"/>
      <c r="W11" s="308"/>
      <c r="X11" s="308"/>
      <c r="Y11" s="316"/>
      <c r="Z11" s="316"/>
      <c r="AA11" s="316"/>
      <c r="AB11" s="316"/>
    </row>
    <row r="12" customHeight="1" spans="1:3">
      <c r="A12" s="261"/>
      <c r="B12" s="261"/>
      <c r="C12" s="261"/>
    </row>
    <row r="13" customHeight="1" spans="1:3">
      <c r="A13" s="261"/>
      <c r="B13" s="261"/>
      <c r="C13" s="261"/>
    </row>
    <row r="14" customHeight="1" spans="1:3">
      <c r="A14" s="261"/>
      <c r="B14" s="261"/>
      <c r="C14" s="261"/>
    </row>
    <row r="15" customHeight="1" spans="1:3">
      <c r="A15" s="261"/>
      <c r="B15" s="261"/>
      <c r="C15" s="261"/>
    </row>
  </sheetData>
  <mergeCells count="5">
    <mergeCell ref="B2:AB2"/>
    <mergeCell ref="C4:AB4"/>
    <mergeCell ref="A11:B11"/>
    <mergeCell ref="A4:A5"/>
    <mergeCell ref="B4:B5"/>
  </mergeCells>
  <printOptions horizontalCentered="1"/>
  <pageMargins left="0.47" right="0.47" top="0.59" bottom="0.47" header="0.31" footer="0.31"/>
  <pageSetup paperSize="9" scale="69"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AM14"/>
  <sheetViews>
    <sheetView showGridLines="0" workbookViewId="0">
      <selection activeCell="Y6" sqref="Y6"/>
    </sheetView>
  </sheetViews>
  <sheetFormatPr defaultColWidth="5.75" defaultRowHeight="13.5" customHeight="1"/>
  <cols>
    <col min="1" max="1" width="10.375" customWidth="1"/>
    <col min="2" max="2" width="15.125" customWidth="1"/>
    <col min="3" max="39" width="11.875" customWidth="1"/>
  </cols>
  <sheetData>
    <row r="1" ht="14.25" customHeight="1" spans="1:39">
      <c r="A1" s="265" t="s">
        <v>1232</v>
      </c>
      <c r="B1" s="266"/>
      <c r="C1" s="267"/>
      <c r="D1" s="267"/>
      <c r="E1" s="268"/>
      <c r="F1" s="268"/>
      <c r="G1" s="268"/>
      <c r="H1" s="268"/>
      <c r="I1" s="268"/>
      <c r="J1" s="268"/>
      <c r="K1" s="286"/>
      <c r="L1" s="268"/>
      <c r="M1" s="286"/>
      <c r="N1" s="286"/>
      <c r="O1" s="286"/>
      <c r="P1" s="268"/>
      <c r="Q1" s="268"/>
      <c r="R1" s="268"/>
      <c r="S1" s="268"/>
      <c r="T1" s="286"/>
      <c r="U1" s="286"/>
      <c r="V1" s="286"/>
      <c r="W1" s="286"/>
      <c r="X1" s="268"/>
      <c r="Y1" s="268"/>
      <c r="Z1" s="268"/>
      <c r="AA1" s="268"/>
      <c r="AB1" s="268"/>
      <c r="AC1" s="268"/>
      <c r="AD1" s="268"/>
      <c r="AE1" s="268"/>
      <c r="AF1" s="268"/>
      <c r="AG1" s="268"/>
      <c r="AH1" s="268"/>
      <c r="AI1" s="268"/>
      <c r="AJ1" s="268"/>
      <c r="AK1" s="268"/>
      <c r="AL1" s="268"/>
      <c r="AM1" s="289"/>
    </row>
    <row r="2" ht="28.5" customHeight="1" spans="1:39">
      <c r="A2" s="269"/>
      <c r="B2" s="270" t="s">
        <v>1233</v>
      </c>
      <c r="C2" s="270"/>
      <c r="D2" s="270"/>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90"/>
    </row>
    <row r="3" ht="17.25" customHeight="1" spans="1:39">
      <c r="A3" s="266"/>
      <c r="B3" s="272"/>
      <c r="C3" s="272"/>
      <c r="D3" s="272"/>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row>
    <row r="4" ht="21.75" customHeight="1" spans="1:39">
      <c r="A4" s="274" t="s">
        <v>1187</v>
      </c>
      <c r="B4" s="274" t="s">
        <v>1188</v>
      </c>
      <c r="C4" s="275" t="s">
        <v>1234</v>
      </c>
      <c r="D4" s="276" t="s">
        <v>1235</v>
      </c>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row>
    <row r="5" ht="67.5" customHeight="1" spans="1:39">
      <c r="A5" s="278"/>
      <c r="B5" s="278"/>
      <c r="C5" s="279"/>
      <c r="D5" s="276" t="s">
        <v>1236</v>
      </c>
      <c r="E5" s="280" t="s">
        <v>1237</v>
      </c>
      <c r="F5" s="277" t="s">
        <v>1238</v>
      </c>
      <c r="G5" s="281" t="s">
        <v>1239</v>
      </c>
      <c r="H5" s="281" t="s">
        <v>1240</v>
      </c>
      <c r="I5" s="281" t="s">
        <v>1241</v>
      </c>
      <c r="J5" s="281" t="s">
        <v>1242</v>
      </c>
      <c r="K5" s="287" t="s">
        <v>1243</v>
      </c>
      <c r="L5" s="281" t="s">
        <v>1244</v>
      </c>
      <c r="M5" s="287" t="s">
        <v>1245</v>
      </c>
      <c r="N5" s="287" t="s">
        <v>1246</v>
      </c>
      <c r="O5" s="287" t="s">
        <v>1247</v>
      </c>
      <c r="P5" s="281" t="s">
        <v>1248</v>
      </c>
      <c r="Q5" s="281" t="s">
        <v>1249</v>
      </c>
      <c r="R5" s="277" t="s">
        <v>1250</v>
      </c>
      <c r="S5" s="277" t="s">
        <v>1251</v>
      </c>
      <c r="T5" s="288" t="s">
        <v>1252</v>
      </c>
      <c r="U5" s="288" t="s">
        <v>1253</v>
      </c>
      <c r="V5" s="288" t="s">
        <v>1254</v>
      </c>
      <c r="W5" s="288" t="s">
        <v>1255</v>
      </c>
      <c r="X5" s="277" t="s">
        <v>1256</v>
      </c>
      <c r="Y5" s="277" t="s">
        <v>1257</v>
      </c>
      <c r="Z5" s="277" t="s">
        <v>1258</v>
      </c>
      <c r="AA5" s="277" t="s">
        <v>1259</v>
      </c>
      <c r="AB5" s="277" t="s">
        <v>1260</v>
      </c>
      <c r="AC5" s="277" t="s">
        <v>1261</v>
      </c>
      <c r="AD5" s="277" t="s">
        <v>1262</v>
      </c>
      <c r="AE5" s="277" t="s">
        <v>1263</v>
      </c>
      <c r="AF5" s="277" t="s">
        <v>1264</v>
      </c>
      <c r="AG5" s="277" t="s">
        <v>1265</v>
      </c>
      <c r="AH5" s="277" t="s">
        <v>1266</v>
      </c>
      <c r="AI5" s="277" t="s">
        <v>1267</v>
      </c>
      <c r="AJ5" s="277" t="s">
        <v>1268</v>
      </c>
      <c r="AK5" s="277" t="s">
        <v>1269</v>
      </c>
      <c r="AL5" s="277" t="s">
        <v>1270</v>
      </c>
      <c r="AM5" s="281" t="s">
        <v>1271</v>
      </c>
    </row>
    <row r="6" ht="24.75" customHeight="1" spans="1:39">
      <c r="A6" s="282" t="s">
        <v>1218</v>
      </c>
      <c r="B6" s="250" t="s">
        <v>1219</v>
      </c>
      <c r="C6" s="283">
        <v>221534</v>
      </c>
      <c r="D6" s="284">
        <f>SUM(E6:AM6)</f>
        <v>194568</v>
      </c>
      <c r="E6" s="283">
        <v>5524</v>
      </c>
      <c r="F6" s="283">
        <v>41548</v>
      </c>
      <c r="G6" s="283">
        <v>6943</v>
      </c>
      <c r="H6" s="283">
        <v>4322</v>
      </c>
      <c r="I6" s="283">
        <v>0</v>
      </c>
      <c r="J6" s="283">
        <v>2090</v>
      </c>
      <c r="K6" s="283">
        <v>2506</v>
      </c>
      <c r="L6" s="283">
        <v>0</v>
      </c>
      <c r="M6" s="283">
        <v>11604</v>
      </c>
      <c r="N6" s="283">
        <v>0</v>
      </c>
      <c r="O6" s="283">
        <v>0</v>
      </c>
      <c r="P6" s="283">
        <v>0</v>
      </c>
      <c r="Q6" s="283">
        <v>495</v>
      </c>
      <c r="R6" s="283">
        <v>0</v>
      </c>
      <c r="S6" s="283">
        <v>0</v>
      </c>
      <c r="T6" s="283">
        <v>0</v>
      </c>
      <c r="U6" s="283">
        <v>1347</v>
      </c>
      <c r="V6" s="283">
        <v>8568</v>
      </c>
      <c r="W6" s="283">
        <v>0</v>
      </c>
      <c r="X6" s="283">
        <v>122</v>
      </c>
      <c r="Y6" s="283">
        <v>20705</v>
      </c>
      <c r="Z6" s="283">
        <v>6258</v>
      </c>
      <c r="AA6" s="283">
        <v>0</v>
      </c>
      <c r="AB6" s="283">
        <v>0</v>
      </c>
      <c r="AC6" s="283">
        <v>75195</v>
      </c>
      <c r="AD6" s="283">
        <v>5802</v>
      </c>
      <c r="AE6" s="283">
        <v>0</v>
      </c>
      <c r="AF6" s="283">
        <v>50</v>
      </c>
      <c r="AG6" s="283">
        <v>0</v>
      </c>
      <c r="AH6" s="283">
        <v>0</v>
      </c>
      <c r="AI6" s="283">
        <v>577</v>
      </c>
      <c r="AJ6" s="283">
        <v>0</v>
      </c>
      <c r="AK6" s="283">
        <v>5</v>
      </c>
      <c r="AL6" s="283">
        <v>0</v>
      </c>
      <c r="AM6" s="283">
        <v>907</v>
      </c>
    </row>
    <row r="7" ht="24.75" customHeight="1" spans="1:39">
      <c r="A7" s="253" t="s">
        <v>1220</v>
      </c>
      <c r="B7" s="250" t="s">
        <v>1221</v>
      </c>
      <c r="C7" s="255">
        <v>221534</v>
      </c>
      <c r="D7" s="254">
        <f>SUM(E7:AM7)</f>
        <v>194568</v>
      </c>
      <c r="E7" s="255">
        <v>5524</v>
      </c>
      <c r="F7" s="255">
        <v>41548</v>
      </c>
      <c r="G7" s="255">
        <v>6943</v>
      </c>
      <c r="H7" s="255">
        <v>4322</v>
      </c>
      <c r="I7" s="255">
        <v>0</v>
      </c>
      <c r="J7" s="255">
        <v>2090</v>
      </c>
      <c r="K7" s="255">
        <v>2506</v>
      </c>
      <c r="L7" s="255">
        <v>0</v>
      </c>
      <c r="M7" s="255">
        <v>11604</v>
      </c>
      <c r="N7" s="255">
        <v>0</v>
      </c>
      <c r="O7" s="255">
        <v>0</v>
      </c>
      <c r="P7" s="255">
        <v>0</v>
      </c>
      <c r="Q7" s="255">
        <v>495</v>
      </c>
      <c r="R7" s="255">
        <v>0</v>
      </c>
      <c r="S7" s="255">
        <v>0</v>
      </c>
      <c r="T7" s="255">
        <v>0</v>
      </c>
      <c r="U7" s="255">
        <v>1347</v>
      </c>
      <c r="V7" s="255">
        <v>8568</v>
      </c>
      <c r="W7" s="255">
        <v>0</v>
      </c>
      <c r="X7" s="255">
        <v>122</v>
      </c>
      <c r="Y7" s="255">
        <v>20705</v>
      </c>
      <c r="Z7" s="255">
        <v>6258</v>
      </c>
      <c r="AA7" s="255">
        <v>0</v>
      </c>
      <c r="AB7" s="255">
        <v>0</v>
      </c>
      <c r="AC7" s="255">
        <v>75195</v>
      </c>
      <c r="AD7" s="255">
        <v>5802</v>
      </c>
      <c r="AE7" s="255">
        <v>0</v>
      </c>
      <c r="AF7" s="255">
        <v>50</v>
      </c>
      <c r="AG7" s="255">
        <v>0</v>
      </c>
      <c r="AH7" s="255">
        <v>0</v>
      </c>
      <c r="AI7" s="255">
        <v>577</v>
      </c>
      <c r="AJ7" s="255">
        <v>0</v>
      </c>
      <c r="AK7" s="255">
        <v>5</v>
      </c>
      <c r="AL7" s="255">
        <v>0</v>
      </c>
      <c r="AM7" s="255">
        <v>907</v>
      </c>
    </row>
    <row r="8" ht="24.75" customHeight="1" spans="1:39">
      <c r="A8" s="253" t="s">
        <v>1222</v>
      </c>
      <c r="B8" s="250" t="s">
        <v>1223</v>
      </c>
      <c r="C8" s="255">
        <v>221534</v>
      </c>
      <c r="D8" s="254">
        <f>SUM(E8:AM8)</f>
        <v>194568</v>
      </c>
      <c r="E8" s="255">
        <v>5524</v>
      </c>
      <c r="F8" s="255">
        <v>41548</v>
      </c>
      <c r="G8" s="255">
        <v>6943</v>
      </c>
      <c r="H8" s="255">
        <v>4322</v>
      </c>
      <c r="I8" s="255">
        <v>0</v>
      </c>
      <c r="J8" s="255">
        <v>2090</v>
      </c>
      <c r="K8" s="255">
        <v>2506</v>
      </c>
      <c r="L8" s="255">
        <v>0</v>
      </c>
      <c r="M8" s="255">
        <v>11604</v>
      </c>
      <c r="N8" s="255">
        <v>0</v>
      </c>
      <c r="O8" s="255">
        <v>0</v>
      </c>
      <c r="P8" s="255">
        <v>0</v>
      </c>
      <c r="Q8" s="255">
        <v>495</v>
      </c>
      <c r="R8" s="255">
        <v>0</v>
      </c>
      <c r="S8" s="255">
        <v>0</v>
      </c>
      <c r="T8" s="255">
        <v>0</v>
      </c>
      <c r="U8" s="255">
        <v>1347</v>
      </c>
      <c r="V8" s="255">
        <v>8568</v>
      </c>
      <c r="W8" s="255">
        <v>0</v>
      </c>
      <c r="X8" s="255">
        <v>122</v>
      </c>
      <c r="Y8" s="255">
        <v>20705</v>
      </c>
      <c r="Z8" s="255">
        <v>6258</v>
      </c>
      <c r="AA8" s="255">
        <v>0</v>
      </c>
      <c r="AB8" s="255">
        <v>0</v>
      </c>
      <c r="AC8" s="255">
        <v>75195</v>
      </c>
      <c r="AD8" s="255">
        <v>5802</v>
      </c>
      <c r="AE8" s="255">
        <v>0</v>
      </c>
      <c r="AF8" s="255">
        <v>50</v>
      </c>
      <c r="AG8" s="255">
        <v>0</v>
      </c>
      <c r="AH8" s="255">
        <v>0</v>
      </c>
      <c r="AI8" s="255">
        <v>577</v>
      </c>
      <c r="AJ8" s="255">
        <v>0</v>
      </c>
      <c r="AK8" s="255">
        <v>5</v>
      </c>
      <c r="AL8" s="255">
        <v>0</v>
      </c>
      <c r="AM8" s="255">
        <v>907</v>
      </c>
    </row>
    <row r="9" ht="24.75" customHeight="1" spans="1:39">
      <c r="A9" s="253" t="s">
        <v>1224</v>
      </c>
      <c r="B9" s="250" t="s">
        <v>1225</v>
      </c>
      <c r="C9" s="255">
        <v>221534</v>
      </c>
      <c r="D9" s="254">
        <f>SUM(E9:AM9)</f>
        <v>194568</v>
      </c>
      <c r="E9" s="255">
        <v>5524</v>
      </c>
      <c r="F9" s="255">
        <v>41548</v>
      </c>
      <c r="G9" s="255">
        <v>6943</v>
      </c>
      <c r="H9" s="255">
        <v>4322</v>
      </c>
      <c r="I9" s="255">
        <v>0</v>
      </c>
      <c r="J9" s="255">
        <v>2090</v>
      </c>
      <c r="K9" s="255">
        <v>2506</v>
      </c>
      <c r="L9" s="255">
        <v>0</v>
      </c>
      <c r="M9" s="255">
        <v>11604</v>
      </c>
      <c r="N9" s="255">
        <v>0</v>
      </c>
      <c r="O9" s="255">
        <v>0</v>
      </c>
      <c r="P9" s="255">
        <v>0</v>
      </c>
      <c r="Q9" s="255">
        <v>495</v>
      </c>
      <c r="R9" s="255">
        <v>0</v>
      </c>
      <c r="S9" s="255">
        <v>0</v>
      </c>
      <c r="T9" s="255">
        <v>0</v>
      </c>
      <c r="U9" s="255">
        <v>1347</v>
      </c>
      <c r="V9" s="255">
        <v>8568</v>
      </c>
      <c r="W9" s="255">
        <v>0</v>
      </c>
      <c r="X9" s="255">
        <v>122</v>
      </c>
      <c r="Y9" s="255">
        <v>20705</v>
      </c>
      <c r="Z9" s="255">
        <v>6258</v>
      </c>
      <c r="AA9" s="255">
        <v>0</v>
      </c>
      <c r="AB9" s="255">
        <v>0</v>
      </c>
      <c r="AC9" s="255">
        <v>75195</v>
      </c>
      <c r="AD9" s="255">
        <v>5802</v>
      </c>
      <c r="AE9" s="255">
        <v>0</v>
      </c>
      <c r="AF9" s="255">
        <v>50</v>
      </c>
      <c r="AG9" s="255">
        <v>0</v>
      </c>
      <c r="AH9" s="255">
        <v>0</v>
      </c>
      <c r="AI9" s="255">
        <v>577</v>
      </c>
      <c r="AJ9" s="255">
        <v>0</v>
      </c>
      <c r="AK9" s="255">
        <v>5</v>
      </c>
      <c r="AL9" s="255">
        <v>0</v>
      </c>
      <c r="AM9" s="255">
        <v>907</v>
      </c>
    </row>
    <row r="10" ht="24.75" customHeight="1" spans="1:39">
      <c r="A10" s="256" t="s">
        <v>1226</v>
      </c>
      <c r="B10" s="250" t="s">
        <v>1227</v>
      </c>
      <c r="C10" s="257">
        <v>221534</v>
      </c>
      <c r="D10" s="254">
        <f>SUM(E10:AM10)</f>
        <v>194568</v>
      </c>
      <c r="E10" s="257">
        <v>5524</v>
      </c>
      <c r="F10" s="257">
        <v>41548</v>
      </c>
      <c r="G10" s="257">
        <v>6943</v>
      </c>
      <c r="H10" s="257">
        <v>4322</v>
      </c>
      <c r="I10" s="257">
        <v>0</v>
      </c>
      <c r="J10" s="257">
        <v>2090</v>
      </c>
      <c r="K10" s="257">
        <v>2506</v>
      </c>
      <c r="L10" s="257">
        <v>0</v>
      </c>
      <c r="M10" s="257">
        <v>11604</v>
      </c>
      <c r="N10" s="257">
        <v>0</v>
      </c>
      <c r="O10" s="257">
        <v>0</v>
      </c>
      <c r="P10" s="257">
        <v>0</v>
      </c>
      <c r="Q10" s="257">
        <v>495</v>
      </c>
      <c r="R10" s="257">
        <v>0</v>
      </c>
      <c r="S10" s="257">
        <v>0</v>
      </c>
      <c r="T10" s="257">
        <v>0</v>
      </c>
      <c r="U10" s="257">
        <v>1347</v>
      </c>
      <c r="V10" s="257">
        <v>8568</v>
      </c>
      <c r="W10" s="257">
        <v>0</v>
      </c>
      <c r="X10" s="257">
        <v>122</v>
      </c>
      <c r="Y10" s="257">
        <v>20705</v>
      </c>
      <c r="Z10" s="257">
        <v>6258</v>
      </c>
      <c r="AA10" s="257">
        <v>0</v>
      </c>
      <c r="AB10" s="257">
        <v>0</v>
      </c>
      <c r="AC10" s="257">
        <v>75195</v>
      </c>
      <c r="AD10" s="257">
        <v>5802</v>
      </c>
      <c r="AE10" s="257">
        <v>0</v>
      </c>
      <c r="AF10" s="257">
        <v>50</v>
      </c>
      <c r="AG10" s="257">
        <v>0</v>
      </c>
      <c r="AH10" s="257">
        <v>0</v>
      </c>
      <c r="AI10" s="257">
        <v>577</v>
      </c>
      <c r="AJ10" s="257">
        <v>0</v>
      </c>
      <c r="AK10" s="257">
        <v>5</v>
      </c>
      <c r="AL10" s="257">
        <v>0</v>
      </c>
      <c r="AM10" s="257">
        <v>907</v>
      </c>
    </row>
    <row r="11" ht="24.75" customHeight="1" spans="1:39">
      <c r="A11" s="258" t="s">
        <v>1228</v>
      </c>
      <c r="B11" s="258"/>
      <c r="C11" s="259"/>
      <c r="D11" s="259"/>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5"/>
    </row>
    <row r="12" customHeight="1" spans="1:4">
      <c r="A12" s="261"/>
      <c r="B12" s="261"/>
      <c r="C12" s="261"/>
      <c r="D12" s="261"/>
    </row>
    <row r="13" customHeight="1" spans="1:4">
      <c r="A13" s="261"/>
      <c r="B13" s="261"/>
      <c r="C13" s="261"/>
      <c r="D13" s="261"/>
    </row>
    <row r="14" customHeight="1" spans="1:4">
      <c r="A14" s="261"/>
      <c r="B14" s="261"/>
      <c r="C14" s="261"/>
      <c r="D14" s="261"/>
    </row>
  </sheetData>
  <mergeCells count="7">
    <mergeCell ref="B2:AL2"/>
    <mergeCell ref="B3:AM3"/>
    <mergeCell ref="D4:AM4"/>
    <mergeCell ref="A11:B11"/>
    <mergeCell ref="A4:A5"/>
    <mergeCell ref="B4:B5"/>
    <mergeCell ref="C4:C5"/>
  </mergeCells>
  <printOptions horizontalCentered="1"/>
  <pageMargins left="0.47" right="0.47" top="0.59" bottom="0.47" header="0.31" footer="0.31"/>
  <pageSetup paperSize="9" scale="76"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X18"/>
  <sheetViews>
    <sheetView showGridLines="0" workbookViewId="0">
      <selection activeCell="C1" sqref="A1:X14"/>
    </sheetView>
  </sheetViews>
  <sheetFormatPr defaultColWidth="5.75" defaultRowHeight="13.5" customHeight="1"/>
  <cols>
    <col min="1" max="1" width="10.375" customWidth="1"/>
    <col min="2" max="2" width="15.125" customWidth="1"/>
    <col min="3" max="24" width="11.875" customWidth="1"/>
  </cols>
  <sheetData>
    <row r="1" ht="14.25" customHeight="1" spans="1:24">
      <c r="A1" s="235" t="s">
        <v>1272</v>
      </c>
      <c r="B1" s="236"/>
      <c r="C1" s="236"/>
      <c r="D1" s="237"/>
      <c r="E1" s="237"/>
      <c r="F1" s="237"/>
      <c r="G1" s="237"/>
      <c r="H1" s="237"/>
      <c r="I1" s="237"/>
      <c r="J1" s="237"/>
      <c r="K1" s="237"/>
      <c r="L1" s="262"/>
      <c r="M1" s="237"/>
      <c r="N1" s="237"/>
      <c r="O1" s="237"/>
      <c r="P1" s="237"/>
      <c r="Q1" s="262"/>
      <c r="R1" s="237"/>
      <c r="S1" s="237"/>
      <c r="T1" s="237"/>
      <c r="U1" s="237"/>
      <c r="V1" s="237"/>
      <c r="W1" s="237"/>
      <c r="X1" s="237"/>
    </row>
    <row r="2" ht="33.75" customHeight="1" spans="1:24">
      <c r="A2" s="238"/>
      <c r="B2" s="239" t="s">
        <v>1233</v>
      </c>
      <c r="C2" s="239"/>
      <c r="D2" s="240"/>
      <c r="E2" s="240"/>
      <c r="F2" s="240"/>
      <c r="G2" s="240"/>
      <c r="H2" s="240"/>
      <c r="I2" s="240"/>
      <c r="J2" s="240"/>
      <c r="K2" s="240"/>
      <c r="L2" s="240"/>
      <c r="M2" s="240"/>
      <c r="N2" s="240"/>
      <c r="O2" s="240"/>
      <c r="P2" s="240"/>
      <c r="Q2" s="240"/>
      <c r="R2" s="240"/>
      <c r="S2" s="240"/>
      <c r="T2" s="240"/>
      <c r="U2" s="240"/>
      <c r="V2" s="240"/>
      <c r="W2" s="240"/>
      <c r="X2" s="240"/>
    </row>
    <row r="3" ht="17.25" customHeight="1" spans="1:24">
      <c r="A3" s="236"/>
      <c r="B3" s="241"/>
      <c r="C3" s="242"/>
      <c r="D3" s="243"/>
      <c r="E3" s="243"/>
      <c r="F3" s="243"/>
      <c r="G3" s="243"/>
      <c r="H3" s="243"/>
      <c r="I3" s="243"/>
      <c r="J3" s="243"/>
      <c r="K3" s="243"/>
      <c r="L3" s="243"/>
      <c r="M3" s="243"/>
      <c r="N3" s="243"/>
      <c r="O3" s="243"/>
      <c r="P3" s="243"/>
      <c r="Q3" s="243"/>
      <c r="R3" s="243"/>
      <c r="S3" s="243"/>
      <c r="T3" s="243"/>
      <c r="U3" s="243"/>
      <c r="V3" s="243"/>
      <c r="W3" s="263"/>
      <c r="X3" s="264"/>
    </row>
    <row r="4" ht="31.5" customHeight="1" spans="1:24">
      <c r="A4" s="244" t="s">
        <v>1187</v>
      </c>
      <c r="B4" s="244" t="s">
        <v>1273</v>
      </c>
      <c r="C4" s="245" t="s">
        <v>1274</v>
      </c>
      <c r="D4" s="246"/>
      <c r="E4" s="246"/>
      <c r="F4" s="246"/>
      <c r="G4" s="246"/>
      <c r="H4" s="246"/>
      <c r="I4" s="246"/>
      <c r="J4" s="246"/>
      <c r="K4" s="246"/>
      <c r="L4" s="246"/>
      <c r="M4" s="246"/>
      <c r="N4" s="246"/>
      <c r="O4" s="246"/>
      <c r="P4" s="246"/>
      <c r="Q4" s="246"/>
      <c r="R4" s="246"/>
      <c r="S4" s="246"/>
      <c r="T4" s="246"/>
      <c r="U4" s="246"/>
      <c r="V4" s="246"/>
      <c r="W4" s="246"/>
      <c r="X4" s="246"/>
    </row>
    <row r="5" ht="72.75" customHeight="1" spans="1:24">
      <c r="A5" s="247"/>
      <c r="B5" s="247"/>
      <c r="C5" s="245" t="s">
        <v>1275</v>
      </c>
      <c r="D5" s="248" t="s">
        <v>1276</v>
      </c>
      <c r="E5" s="248" t="s">
        <v>1277</v>
      </c>
      <c r="F5" s="248" t="s">
        <v>1278</v>
      </c>
      <c r="G5" s="248" t="s">
        <v>1279</v>
      </c>
      <c r="H5" s="248" t="s">
        <v>1280</v>
      </c>
      <c r="I5" s="248" t="s">
        <v>1281</v>
      </c>
      <c r="J5" s="248" t="s">
        <v>1282</v>
      </c>
      <c r="K5" s="248" t="s">
        <v>1283</v>
      </c>
      <c r="L5" s="248" t="s">
        <v>1284</v>
      </c>
      <c r="M5" s="248" t="s">
        <v>1285</v>
      </c>
      <c r="N5" s="248" t="s">
        <v>1286</v>
      </c>
      <c r="O5" s="248" t="s">
        <v>1287</v>
      </c>
      <c r="P5" s="248" t="s">
        <v>1288</v>
      </c>
      <c r="Q5" s="248" t="s">
        <v>1289</v>
      </c>
      <c r="R5" s="248" t="s">
        <v>1290</v>
      </c>
      <c r="S5" s="248" t="s">
        <v>1291</v>
      </c>
      <c r="T5" s="248" t="s">
        <v>1292</v>
      </c>
      <c r="U5" s="248" t="s">
        <v>1293</v>
      </c>
      <c r="V5" s="248" t="s">
        <v>1294</v>
      </c>
      <c r="W5" s="248" t="s">
        <v>1295</v>
      </c>
      <c r="X5" s="248" t="s">
        <v>1296</v>
      </c>
    </row>
    <row r="6" ht="24.75" customHeight="1" spans="1:24">
      <c r="A6" s="249" t="s">
        <v>1218</v>
      </c>
      <c r="B6" s="250" t="s">
        <v>1219</v>
      </c>
      <c r="C6" s="251">
        <f>SUM(D6:X6)</f>
        <v>26966</v>
      </c>
      <c r="D6" s="252">
        <v>61</v>
      </c>
      <c r="E6" s="252">
        <v>0</v>
      </c>
      <c r="F6" s="252">
        <v>0</v>
      </c>
      <c r="G6" s="252">
        <v>72</v>
      </c>
      <c r="H6" s="252">
        <v>5864</v>
      </c>
      <c r="I6" s="252">
        <v>0</v>
      </c>
      <c r="J6" s="252">
        <v>10</v>
      </c>
      <c r="K6" s="252">
        <v>5766</v>
      </c>
      <c r="L6" s="252">
        <v>1752</v>
      </c>
      <c r="M6" s="252">
        <v>150</v>
      </c>
      <c r="N6" s="252">
        <v>0</v>
      </c>
      <c r="O6" s="252">
        <v>8743</v>
      </c>
      <c r="P6" s="252">
        <v>0</v>
      </c>
      <c r="Q6" s="252">
        <v>500</v>
      </c>
      <c r="R6" s="252">
        <v>40</v>
      </c>
      <c r="S6" s="252">
        <v>2000</v>
      </c>
      <c r="T6" s="252">
        <v>238</v>
      </c>
      <c r="U6" s="252">
        <v>120</v>
      </c>
      <c r="V6" s="252">
        <v>0</v>
      </c>
      <c r="W6" s="252">
        <v>100</v>
      </c>
      <c r="X6" s="252">
        <v>1550</v>
      </c>
    </row>
    <row r="7" ht="24.75" customHeight="1" spans="1:24">
      <c r="A7" s="253" t="s">
        <v>1220</v>
      </c>
      <c r="B7" s="250" t="s">
        <v>1221</v>
      </c>
      <c r="C7" s="254">
        <f>SUM(D7:X7)</f>
        <v>26966</v>
      </c>
      <c r="D7" s="255">
        <v>61</v>
      </c>
      <c r="E7" s="255">
        <v>0</v>
      </c>
      <c r="F7" s="255">
        <v>0</v>
      </c>
      <c r="G7" s="255">
        <v>72</v>
      </c>
      <c r="H7" s="255">
        <v>5864</v>
      </c>
      <c r="I7" s="255">
        <v>0</v>
      </c>
      <c r="J7" s="255">
        <v>10</v>
      </c>
      <c r="K7" s="255">
        <v>5766</v>
      </c>
      <c r="L7" s="255">
        <v>1752</v>
      </c>
      <c r="M7" s="255">
        <v>150</v>
      </c>
      <c r="N7" s="255">
        <v>0</v>
      </c>
      <c r="O7" s="255">
        <v>8743</v>
      </c>
      <c r="P7" s="255">
        <v>0</v>
      </c>
      <c r="Q7" s="255">
        <v>500</v>
      </c>
      <c r="R7" s="255">
        <v>40</v>
      </c>
      <c r="S7" s="255">
        <v>2000</v>
      </c>
      <c r="T7" s="255">
        <v>238</v>
      </c>
      <c r="U7" s="255">
        <v>120</v>
      </c>
      <c r="V7" s="255">
        <v>0</v>
      </c>
      <c r="W7" s="255">
        <v>100</v>
      </c>
      <c r="X7" s="255">
        <v>1550</v>
      </c>
    </row>
    <row r="8" ht="24.75" customHeight="1" spans="1:24">
      <c r="A8" s="253" t="s">
        <v>1222</v>
      </c>
      <c r="B8" s="250" t="s">
        <v>1223</v>
      </c>
      <c r="C8" s="254">
        <f>SUM(D8:X8)</f>
        <v>26966</v>
      </c>
      <c r="D8" s="255">
        <v>61</v>
      </c>
      <c r="E8" s="255">
        <v>0</v>
      </c>
      <c r="F8" s="255">
        <v>0</v>
      </c>
      <c r="G8" s="255">
        <v>72</v>
      </c>
      <c r="H8" s="255">
        <v>5864</v>
      </c>
      <c r="I8" s="255">
        <v>0</v>
      </c>
      <c r="J8" s="255">
        <v>10</v>
      </c>
      <c r="K8" s="255">
        <v>5766</v>
      </c>
      <c r="L8" s="255">
        <v>1752</v>
      </c>
      <c r="M8" s="255">
        <v>150</v>
      </c>
      <c r="N8" s="255">
        <v>0</v>
      </c>
      <c r="O8" s="255">
        <v>8743</v>
      </c>
      <c r="P8" s="255">
        <v>0</v>
      </c>
      <c r="Q8" s="255">
        <v>500</v>
      </c>
      <c r="R8" s="255">
        <v>40</v>
      </c>
      <c r="S8" s="255">
        <v>2000</v>
      </c>
      <c r="T8" s="255">
        <v>238</v>
      </c>
      <c r="U8" s="255">
        <v>120</v>
      </c>
      <c r="V8" s="255">
        <v>0</v>
      </c>
      <c r="W8" s="255">
        <v>100</v>
      </c>
      <c r="X8" s="255">
        <v>1550</v>
      </c>
    </row>
    <row r="9" ht="24.75" customHeight="1" spans="1:24">
      <c r="A9" s="253" t="s">
        <v>1224</v>
      </c>
      <c r="B9" s="250" t="s">
        <v>1225</v>
      </c>
      <c r="C9" s="254">
        <f>SUM(D9:X9)</f>
        <v>26966</v>
      </c>
      <c r="D9" s="255">
        <v>61</v>
      </c>
      <c r="E9" s="255">
        <v>0</v>
      </c>
      <c r="F9" s="255">
        <v>0</v>
      </c>
      <c r="G9" s="255">
        <v>72</v>
      </c>
      <c r="H9" s="255">
        <v>5864</v>
      </c>
      <c r="I9" s="255">
        <v>0</v>
      </c>
      <c r="J9" s="255">
        <v>10</v>
      </c>
      <c r="K9" s="255">
        <v>5766</v>
      </c>
      <c r="L9" s="255">
        <v>1752</v>
      </c>
      <c r="M9" s="255">
        <v>150</v>
      </c>
      <c r="N9" s="255">
        <v>0</v>
      </c>
      <c r="O9" s="255">
        <v>8743</v>
      </c>
      <c r="P9" s="255">
        <v>0</v>
      </c>
      <c r="Q9" s="255">
        <v>500</v>
      </c>
      <c r="R9" s="255">
        <v>40</v>
      </c>
      <c r="S9" s="255">
        <v>2000</v>
      </c>
      <c r="T9" s="255">
        <v>238</v>
      </c>
      <c r="U9" s="255">
        <v>120</v>
      </c>
      <c r="V9" s="255">
        <v>0</v>
      </c>
      <c r="W9" s="255">
        <v>100</v>
      </c>
      <c r="X9" s="255">
        <v>1550</v>
      </c>
    </row>
    <row r="10" ht="24.75" customHeight="1" spans="1:24">
      <c r="A10" s="256" t="s">
        <v>1226</v>
      </c>
      <c r="B10" s="250" t="s">
        <v>1227</v>
      </c>
      <c r="C10" s="254">
        <f>SUM(D10:X10)</f>
        <v>26966</v>
      </c>
      <c r="D10" s="257">
        <v>61</v>
      </c>
      <c r="E10" s="257">
        <v>0</v>
      </c>
      <c r="F10" s="257">
        <v>0</v>
      </c>
      <c r="G10" s="257">
        <v>72</v>
      </c>
      <c r="H10" s="257">
        <v>5864</v>
      </c>
      <c r="I10" s="257">
        <v>0</v>
      </c>
      <c r="J10" s="257">
        <v>10</v>
      </c>
      <c r="K10" s="257">
        <v>5766</v>
      </c>
      <c r="L10" s="257">
        <v>1752</v>
      </c>
      <c r="M10" s="257">
        <v>150</v>
      </c>
      <c r="N10" s="257">
        <v>0</v>
      </c>
      <c r="O10" s="257">
        <v>8743</v>
      </c>
      <c r="P10" s="257">
        <v>0</v>
      </c>
      <c r="Q10" s="257">
        <v>500</v>
      </c>
      <c r="R10" s="257">
        <v>40</v>
      </c>
      <c r="S10" s="257">
        <v>2000</v>
      </c>
      <c r="T10" s="257">
        <v>238</v>
      </c>
      <c r="U10" s="257">
        <v>120</v>
      </c>
      <c r="V10" s="257">
        <v>0</v>
      </c>
      <c r="W10" s="257">
        <v>100</v>
      </c>
      <c r="X10" s="257">
        <v>1550</v>
      </c>
    </row>
    <row r="11" ht="24.75" customHeight="1" spans="1:24">
      <c r="A11" s="258" t="s">
        <v>1228</v>
      </c>
      <c r="B11" s="258"/>
      <c r="C11" s="259"/>
      <c r="D11" s="260"/>
      <c r="E11" s="260"/>
      <c r="F11" s="260"/>
      <c r="G11" s="260"/>
      <c r="H11" s="260"/>
      <c r="I11" s="260"/>
      <c r="J11" s="260"/>
      <c r="K11" s="260"/>
      <c r="L11" s="260"/>
      <c r="M11" s="260"/>
      <c r="N11" s="260"/>
      <c r="O11" s="260"/>
      <c r="P11" s="260"/>
      <c r="Q11" s="260"/>
      <c r="R11" s="260"/>
      <c r="S11" s="260"/>
      <c r="T11" s="260"/>
      <c r="U11" s="260"/>
      <c r="V11" s="260"/>
      <c r="W11" s="260"/>
      <c r="X11" s="260"/>
    </row>
    <row r="12" customHeight="1" spans="1:3">
      <c r="A12" s="261"/>
      <c r="B12" s="261"/>
      <c r="C12" s="261"/>
    </row>
    <row r="13" customHeight="1" spans="1:3">
      <c r="A13" s="261"/>
      <c r="B13" s="261"/>
      <c r="C13" s="261"/>
    </row>
    <row r="14" customHeight="1" spans="1:3">
      <c r="A14" s="261"/>
      <c r="B14" s="261"/>
      <c r="C14" s="261"/>
    </row>
    <row r="15" customHeight="1" spans="1:3">
      <c r="A15" s="261"/>
      <c r="B15" s="261"/>
      <c r="C15" s="261"/>
    </row>
    <row r="16" customHeight="1" spans="1:3">
      <c r="A16" s="261"/>
      <c r="B16" s="261"/>
      <c r="C16" s="261"/>
    </row>
    <row r="17" customHeight="1" spans="1:3">
      <c r="A17" s="261"/>
      <c r="B17" s="261"/>
      <c r="C17" s="261"/>
    </row>
    <row r="18" customHeight="1" spans="1:3">
      <c r="A18" s="261"/>
      <c r="B18" s="261"/>
      <c r="C18" s="261"/>
    </row>
  </sheetData>
  <mergeCells count="5">
    <mergeCell ref="B2:X2"/>
    <mergeCell ref="C4:X4"/>
    <mergeCell ref="A11:B11"/>
    <mergeCell ref="A4:A5"/>
    <mergeCell ref="B4:B5"/>
  </mergeCells>
  <printOptions horizontalCentered="1"/>
  <pageMargins left="0.47" right="0.47" top="0.59" bottom="0.47" header="0.31" footer="0.31"/>
  <pageSetup paperSize="9" scale="8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表一</vt:lpstr>
      <vt:lpstr>表二</vt:lpstr>
      <vt:lpstr>表三</vt:lpstr>
      <vt:lpstr>表四</vt:lpstr>
      <vt:lpstr>表五</vt:lpstr>
      <vt:lpstr>表六 (1)</vt:lpstr>
      <vt:lpstr>表六（2)</vt:lpstr>
      <vt:lpstr>表七 (1)</vt:lpstr>
      <vt:lpstr>表七(2)</vt:lpstr>
      <vt:lpstr>表八</vt:lpstr>
      <vt:lpstr>表九</vt:lpstr>
      <vt:lpstr>表十</vt:lpstr>
      <vt:lpstr>表十一</vt:lpstr>
      <vt:lpstr>表十二</vt:lpstr>
      <vt:lpstr>表十三</vt:lpstr>
      <vt:lpstr>表十四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陈阳</cp:lastModifiedBy>
  <dcterms:created xsi:type="dcterms:W3CDTF">2023-03-16T06:48:00Z</dcterms:created>
  <dcterms:modified xsi:type="dcterms:W3CDTF">2024-10-16T06:37:11Z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0A8E577D007A438CBBC9C0C5C5E3E885</vt:lpwstr>
  </property>
  <property fmtid="{D5CDD505-2E9C-101B-9397-08002B2CF9AE}" pid="3" name="KSOProductBuildVer">
    <vt:lpwstr>2052-12.1.0.18276</vt:lpwstr>
  </property>
</Properties>
</file>