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3" activeTab="16"/>
  </bookViews>
  <sheets>
    <sheet name="表1一般公共预算收入表" sheetId="2" r:id="rId1"/>
    <sheet name="表2一般公共预算支出表" sheetId="3" r:id="rId2"/>
    <sheet name="表3一般公共预算收支平衡表" sheetId="5" r:id="rId3"/>
    <sheet name="表4一般公共预算支出资金来源表" sheetId="8" r:id="rId4"/>
    <sheet name="表5一般公共预算支出经济分类表" sheetId="9" r:id="rId5"/>
    <sheet name="表6税收返还和转移性支出预算明细表" sheetId="29" r:id="rId6"/>
    <sheet name="表7政府一般债务限额和余额情况表" sheetId="30" r:id="rId7"/>
    <sheet name="表8一般公共预算支出“三公”经费预算表" sheetId="14" r:id="rId8"/>
    <sheet name="表9-1政府性基金预算收支表" sheetId="15" r:id="rId9"/>
    <sheet name="表9-2政府性基金预算收支表" sheetId="16" r:id="rId10"/>
    <sheet name="表9-3政府性基金预算收支表" sheetId="18" r:id="rId11"/>
    <sheet name="表10政府性基金预算支出资金来源表" sheetId="17" r:id="rId12"/>
    <sheet name="表11政府性基金转移性支出预算明细表" sheetId="31" r:id="rId13"/>
    <sheet name="表12专项债务限额和债务余额情况表" sheetId="32" r:id="rId14"/>
    <sheet name="表13国有资本经营预算收支表" sheetId="23" r:id="rId15"/>
    <sheet name="表14社会保险基金预算收入表" sheetId="33" r:id="rId16"/>
    <sheet name="表15社会保险基金预算支出表" sheetId="34" r:id="rId17"/>
  </sheets>
  <definedNames>
    <definedName name="ABD">#REF!</definedName>
    <definedName name="addsdsad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E82" authorId="0">
      <text>
        <r>
          <rPr>
            <b/>
            <sz val="9"/>
            <rFont val="宋体"/>
            <charset val="134"/>
          </rPr>
          <t>引用一般公共预算年终结余_上年执行数。</t>
        </r>
      </text>
    </comment>
    <comment ref="E87" authorId="0">
      <text>
        <r>
          <rPr>
            <b/>
            <sz val="9"/>
            <rFont val="宋体"/>
            <charset val="134"/>
          </rPr>
          <t>引用表九政府性基金预算调出资金</t>
        </r>
      </text>
    </comment>
    <comment ref="E88" authorId="0">
      <text>
        <r>
          <rPr>
            <b/>
            <sz val="9"/>
            <rFont val="宋体"/>
            <charset val="134"/>
          </rPr>
          <t>引用表十一国有资本经营预算调出资金</t>
        </r>
      </text>
    </comment>
  </commentList>
</comments>
</file>

<file path=xl/comments2.xml><?xml version="1.0" encoding="utf-8"?>
<comments xmlns="http://schemas.openxmlformats.org/spreadsheetml/2006/main">
  <authors>
    <author>Author</author>
  </authors>
  <commentList>
    <comment ref="E294" authorId="0">
      <text>
        <r>
          <rPr>
            <b/>
            <sz val="9"/>
            <rFont val="宋体"/>
            <charset val="134"/>
          </rPr>
          <t>引用政府性基金年终结余_上年执行数。</t>
        </r>
      </text>
    </comment>
  </commentList>
</comments>
</file>

<file path=xl/sharedStrings.xml><?xml version="1.0" encoding="utf-8"?>
<sst xmlns="http://schemas.openxmlformats.org/spreadsheetml/2006/main" count="2894" uniqueCount="1499">
  <si>
    <t>2024年一般公共预算收入表</t>
  </si>
  <si>
    <t>单位：万元</t>
  </si>
  <si>
    <t>项目</t>
  </si>
  <si>
    <t>上年
预算数</t>
  </si>
  <si>
    <t xml:space="preserve">上年预
计执行数 </t>
  </si>
  <si>
    <t>预算数</t>
  </si>
  <si>
    <t>科目编码</t>
  </si>
  <si>
    <t>科目名称</t>
  </si>
  <si>
    <t>金额</t>
  </si>
  <si>
    <t>为上年预算数的%</t>
  </si>
  <si>
    <t>为上年预计执行数的%</t>
  </si>
  <si>
    <t>101</t>
  </si>
  <si>
    <t>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</si>
  <si>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</si>
  <si>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</si>
  <si>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</si>
  <si>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</si>
  <si>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</si>
  <si>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</si>
  <si>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</si>
  <si>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</si>
  <si>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</si>
  <si>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</si>
  <si>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</si>
  <si>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</si>
  <si>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</si>
  <si>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</si>
  <si>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</si>
  <si>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</si>
  <si>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</si>
  <si>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</si>
  <si>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</si>
  <si>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</si>
  <si>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</si>
  <si>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</si>
  <si>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</si>
  <si>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</si>
  <si>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</si>
  <si>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</si>
  <si>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</si>
  <si>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</si>
  <si>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</si>
  <si>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</si>
  <si>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</si>
  <si>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</si>
  <si>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</si>
  <si>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</si>
  <si>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</si>
  <si>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</si>
  <si>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</si>
  <si>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</si>
  <si>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</si>
  <si>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</si>
  <si>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</si>
  <si>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</si>
  <si>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</si>
  <si>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</si>
  <si>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</si>
  <si>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</si>
  <si>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</si>
  <si>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</si>
  <si>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收入总计</t>
  </si>
  <si>
    <t xml:space="preserve"> </t>
  </si>
  <si>
    <r>
      <rPr>
        <sz val="18"/>
        <color theme="1"/>
        <rFont val="Times New Roman"/>
        <charset val="134"/>
      </rPr>
      <t>2024</t>
    </r>
    <r>
      <rPr>
        <sz val="18"/>
        <color theme="1"/>
        <rFont val="宋体"/>
        <charset val="134"/>
      </rPr>
      <t>年一般公共预算支出表</t>
    </r>
  </si>
  <si>
    <t>201</t>
  </si>
  <si>
    <t>一般公共服务支出</t>
  </si>
  <si>
    <t>20101</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</si>
  <si>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</si>
  <si>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</si>
  <si>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</si>
  <si>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</si>
  <si>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</si>
  <si>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</si>
  <si>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</si>
  <si>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</si>
  <si>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</si>
  <si>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</si>
  <si>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</si>
  <si>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</si>
  <si>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</si>
  <si>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20108</t>
  </si>
  <si>
    <t>审计事务</t>
  </si>
  <si>
    <t>20109</t>
  </si>
  <si>
    <t>海关事务</t>
  </si>
  <si>
    <t>20111</t>
  </si>
  <si>
    <t>纪检监察事务</t>
  </si>
  <si>
    <t>20113</t>
  </si>
  <si>
    <t>商贸事务</t>
  </si>
  <si>
    <t>20114</t>
  </si>
  <si>
    <t>知识产权事务</t>
  </si>
  <si>
    <t>20123</t>
  </si>
  <si>
    <t>民族事务</t>
  </si>
  <si>
    <t>20125</t>
  </si>
  <si>
    <t>港澳台事务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</si>
  <si>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</si>
  <si>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</si>
  <si>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</si>
  <si>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</si>
  <si>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</si>
  <si>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</si>
  <si>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</si>
  <si>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</si>
  <si>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</si>
  <si>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</si>
  <si>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</si>
  <si>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</si>
  <si>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</si>
  <si>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</si>
  <si>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20135</t>
  </si>
  <si>
    <t>对外联络事务</t>
  </si>
  <si>
    <t>20136</t>
  </si>
  <si>
    <t>其他共产党事务支出</t>
  </si>
  <si>
    <t>20137</t>
  </si>
  <si>
    <t>网信事务</t>
  </si>
  <si>
    <t>20138</t>
  </si>
  <si>
    <t>市场监督管理事务</t>
  </si>
  <si>
    <t>社会工作事务</t>
  </si>
  <si>
    <t>信访事务</t>
  </si>
  <si>
    <t>20199</t>
  </si>
  <si>
    <t>其他一般公共服务支出</t>
  </si>
  <si>
    <t>202</t>
  </si>
  <si>
    <t>外交支出</t>
  </si>
  <si>
    <t>20201</t>
  </si>
  <si>
    <t>外交管理事务</t>
  </si>
  <si>
    <t>20202</t>
  </si>
  <si>
    <t>驻外机构</t>
  </si>
  <si>
    <t>20203</t>
  </si>
  <si>
    <t>对外援助</t>
  </si>
  <si>
    <t>20204</t>
  </si>
  <si>
    <t>国际组织</t>
  </si>
  <si>
    <t>20205</t>
  </si>
  <si>
    <t>对外合作与交流</t>
  </si>
  <si>
    <t>20206</t>
  </si>
  <si>
    <t>对外宣传</t>
  </si>
  <si>
    <t>20207</t>
  </si>
  <si>
    <t>边界勘界联检</t>
  </si>
  <si>
    <t>20208</t>
  </si>
  <si>
    <t>国际发展合作</t>
  </si>
  <si>
    <t>20299</t>
  </si>
  <si>
    <t>其他外交支出</t>
  </si>
  <si>
    <t>203</t>
  </si>
  <si>
    <t>国防支出</t>
  </si>
  <si>
    <t>20301</t>
  </si>
  <si>
    <t>军费</t>
  </si>
  <si>
    <t>20304</t>
  </si>
  <si>
    <t>国防科研事业</t>
  </si>
  <si>
    <t>20305</t>
  </si>
  <si>
    <t>专项工程</t>
  </si>
  <si>
    <t>20306</t>
  </si>
  <si>
    <t>国防动员</t>
  </si>
  <si>
    <t>20399</t>
  </si>
  <si>
    <t>其他国防支出</t>
  </si>
  <si>
    <t>204</t>
  </si>
  <si>
    <t>公共安全支出</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</si>
  <si>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</si>
  <si>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</si>
  <si>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</si>
  <si>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</si>
  <si>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</si>
  <si>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</si>
  <si>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</si>
  <si>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</si>
  <si>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</si>
  <si>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</si>
  <si>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</si>
  <si>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</si>
  <si>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</si>
  <si>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</si>
  <si>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</si>
  <si>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</si>
  <si>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</si>
  <si>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</si>
  <si>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</si>
  <si>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</si>
  <si>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</si>
  <si>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</si>
  <si>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t>
  </si>
  <si>
    <t>教育支出</t>
  </si>
  <si>
    <t>20501</t>
  </si>
  <si>
    <t>教育管理事务</t>
  </si>
  <si>
    <t>20502</t>
  </si>
  <si>
    <t>普通教育</t>
  </si>
  <si>
    <t>20503</t>
  </si>
  <si>
    <t>职业教育</t>
  </si>
  <si>
    <t>20504</t>
  </si>
  <si>
    <t>成人教育</t>
  </si>
  <si>
    <t>20505</t>
  </si>
  <si>
    <t>广播电视教育</t>
  </si>
  <si>
    <t>20506</t>
  </si>
  <si>
    <t>留学教育</t>
  </si>
  <si>
    <t>20507</t>
  </si>
  <si>
    <t>特殊教育</t>
  </si>
  <si>
    <t>20508</t>
  </si>
  <si>
    <t>进修及培训</t>
  </si>
  <si>
    <t>20509</t>
  </si>
  <si>
    <t>教育费附加安排的支出</t>
  </si>
  <si>
    <t>20599</t>
  </si>
  <si>
    <t>其他教育支出</t>
  </si>
  <si>
    <t>206</t>
  </si>
  <si>
    <t>科学技术支出</t>
  </si>
  <si>
    <t>20601</t>
  </si>
  <si>
    <t>科学技术管理事务</t>
  </si>
  <si>
    <t>20602</t>
  </si>
  <si>
    <t>基础研究</t>
  </si>
  <si>
    <t>20603</t>
  </si>
  <si>
    <t>应用研究</t>
  </si>
  <si>
    <t>20604</t>
  </si>
  <si>
    <t>技术研究与开发</t>
  </si>
  <si>
    <t>20605</t>
  </si>
  <si>
    <t>科技条件与服务</t>
  </si>
  <si>
    <t>20606</t>
  </si>
  <si>
    <t>社会科学</t>
  </si>
  <si>
    <t>20607</t>
  </si>
  <si>
    <t>科学技术普及</t>
  </si>
  <si>
    <t>20608</t>
  </si>
  <si>
    <t>科技交流与合作</t>
  </si>
  <si>
    <t>20609</t>
  </si>
  <si>
    <t>科技重大项目</t>
  </si>
  <si>
    <t>20699</t>
  </si>
  <si>
    <t>其他科学技术支出</t>
  </si>
  <si>
    <t>207</t>
  </si>
  <si>
    <t>文化旅游体育与传媒支出</t>
  </si>
  <si>
    <t>20701</t>
  </si>
  <si>
    <t>文化和旅游</t>
  </si>
  <si>
    <t>20702</t>
  </si>
  <si>
    <t>文物</t>
  </si>
  <si>
    <t>20703</t>
  </si>
  <si>
    <t>体育</t>
  </si>
  <si>
    <t>20706</t>
  </si>
  <si>
    <t>新闻出版电影</t>
  </si>
  <si>
    <t>20708</t>
  </si>
  <si>
    <t>广播电视</t>
  </si>
  <si>
    <t>20799</t>
  </si>
  <si>
    <t>其他文化旅游体育与传媒支出</t>
  </si>
  <si>
    <t>208</t>
  </si>
  <si>
    <t>社会保障和就业支出</t>
  </si>
  <si>
    <t>20801</t>
  </si>
  <si>
    <t>人力资源和社会保障管理事务</t>
  </si>
  <si>
    <t>20802</t>
  </si>
  <si>
    <t>民政管理事务</t>
  </si>
  <si>
    <t>20805</t>
  </si>
  <si>
    <t>行政事业单位养老支出</t>
  </si>
  <si>
    <t>20806</t>
  </si>
  <si>
    <t>企业改革补助</t>
  </si>
  <si>
    <t>20807</t>
  </si>
  <si>
    <t>就业补助</t>
  </si>
  <si>
    <t>20808</t>
  </si>
  <si>
    <t>抚恤</t>
  </si>
  <si>
    <t>20809</t>
  </si>
  <si>
    <t>退役安置</t>
  </si>
  <si>
    <t>20810</t>
  </si>
  <si>
    <t>社会福利</t>
  </si>
  <si>
    <t>20811</t>
  </si>
  <si>
    <t>残疾人事业</t>
  </si>
  <si>
    <t>20816</t>
  </si>
  <si>
    <t>红十字事业</t>
  </si>
  <si>
    <t>20819</t>
  </si>
  <si>
    <t>最低生活保障</t>
  </si>
  <si>
    <t>20820</t>
  </si>
  <si>
    <t>临时救助</t>
  </si>
  <si>
    <t>20821</t>
  </si>
  <si>
    <t>特困人员救助供养</t>
  </si>
  <si>
    <t>20824</t>
  </si>
  <si>
    <t>补充道路交通事故社会救助基金</t>
  </si>
  <si>
    <t>20825</t>
  </si>
  <si>
    <t>其他生活救助</t>
  </si>
  <si>
    <t>20826</t>
  </si>
  <si>
    <t>财政对基本养老保险基金的补助</t>
  </si>
  <si>
    <t>20827</t>
  </si>
  <si>
    <t>财政对其他社会保险基金的补助</t>
  </si>
  <si>
    <t>20828</t>
  </si>
  <si>
    <t>退役军人管理事务</t>
  </si>
  <si>
    <t>20830</t>
  </si>
  <si>
    <t>财政代缴社会保险费支出</t>
  </si>
  <si>
    <t>20899</t>
  </si>
  <si>
    <t>其他社会保障和就业支出</t>
  </si>
  <si>
    <t>210</t>
  </si>
  <si>
    <t>卫生健康支出</t>
  </si>
  <si>
    <t>21001</t>
  </si>
  <si>
    <t>卫生健康管理事务</t>
  </si>
  <si>
    <t>21002</t>
  </si>
  <si>
    <t>公立医院</t>
  </si>
  <si>
    <t>21003</t>
  </si>
  <si>
    <t>基层医疗卫生机构</t>
  </si>
  <si>
    <t>21004</t>
  </si>
  <si>
    <t>公共卫生</t>
  </si>
  <si>
    <t>21006</t>
  </si>
  <si>
    <t>中医药</t>
  </si>
  <si>
    <t>—</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</si>
  <si>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</si>
  <si>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</si>
  <si>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</si>
  <si>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</si>
  <si>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</si>
  <si>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</si>
  <si>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</si>
  <si>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</si>
  <si>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</si>
  <si>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</si>
  <si>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</si>
  <si>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</si>
  <si>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21016</t>
  </si>
  <si>
    <t>老龄卫生健康事务</t>
  </si>
  <si>
    <t>中医药事务</t>
  </si>
  <si>
    <t>疾病预防控制事务</t>
  </si>
  <si>
    <t>21099</t>
  </si>
  <si>
    <t>其他卫生健康支出</t>
  </si>
  <si>
    <t>211</t>
  </si>
  <si>
    <t>节能环保支出</t>
  </si>
  <si>
    <t>21101</t>
  </si>
  <si>
    <t>环境保护管理事务</t>
  </si>
  <si>
    <t>21102</t>
  </si>
  <si>
    <t>环境监测与监察</t>
  </si>
  <si>
    <t>21103</t>
  </si>
  <si>
    <t>污染防治</t>
  </si>
  <si>
    <t>21104</t>
  </si>
  <si>
    <t>自然生态保护</t>
  </si>
  <si>
    <t>21105</t>
  </si>
  <si>
    <t>天然林保护(森林保护修复)</t>
  </si>
  <si>
    <t>21106</t>
  </si>
  <si>
    <t>退耕还林还草</t>
  </si>
  <si>
    <t>21107</t>
  </si>
  <si>
    <t>风沙荒漠治理</t>
  </si>
  <si>
    <t>21108</t>
  </si>
  <si>
    <t>退牧还草</t>
  </si>
  <si>
    <t>21109</t>
  </si>
  <si>
    <t>已垦草原退耕还草</t>
  </si>
  <si>
    <t>21110</t>
  </si>
  <si>
    <t>能源节约利用</t>
  </si>
  <si>
    <t>21111</t>
  </si>
  <si>
    <t>污染减排</t>
  </si>
  <si>
    <t>21112</t>
  </si>
  <si>
    <t>可再生能源</t>
  </si>
  <si>
    <t>21113</t>
  </si>
  <si>
    <t>循环经济</t>
  </si>
  <si>
    <t>21114</t>
  </si>
  <si>
    <t>能源管理事务</t>
  </si>
  <si>
    <t>21199</t>
  </si>
  <si>
    <t>其他节能环保支出</t>
  </si>
  <si>
    <t>212</t>
  </si>
  <si>
    <t>城乡社区支出</t>
  </si>
  <si>
    <t>21201</t>
  </si>
  <si>
    <t>城乡社区管理事务</t>
  </si>
  <si>
    <t>21202</t>
  </si>
  <si>
    <t>城乡社区规划与管理</t>
  </si>
  <si>
    <t>21203</t>
  </si>
  <si>
    <t>城乡社区公共设施</t>
  </si>
  <si>
    <t>21205</t>
  </si>
  <si>
    <t>城乡社区环境卫生</t>
  </si>
  <si>
    <t>21206</t>
  </si>
  <si>
    <t>建设市场管理与监督</t>
  </si>
  <si>
    <t>21299</t>
  </si>
  <si>
    <t>其他城乡社区支出</t>
  </si>
  <si>
    <t>213</t>
  </si>
  <si>
    <t>农林水支出</t>
  </si>
  <si>
    <t>21301</t>
  </si>
  <si>
    <t>农业农村</t>
  </si>
  <si>
    <t>21302</t>
  </si>
  <si>
    <t>林业和草原</t>
  </si>
  <si>
    <t>21303</t>
  </si>
  <si>
    <t>水利</t>
  </si>
  <si>
    <t>21305</t>
  </si>
  <si>
    <t>巩固脱贫攻坚成果衔接乡村振兴</t>
  </si>
  <si>
    <t>21307</t>
  </si>
  <si>
    <t>农村综合改革</t>
  </si>
  <si>
    <t>21308</t>
  </si>
  <si>
    <t>普惠金融发展支出</t>
  </si>
  <si>
    <t>21309</t>
  </si>
  <si>
    <t>目标价格补贴</t>
  </si>
  <si>
    <t>21399</t>
  </si>
  <si>
    <t>其他农林水支出</t>
  </si>
  <si>
    <t>214</t>
  </si>
  <si>
    <t>交通运输支出</t>
  </si>
  <si>
    <t>21401</t>
  </si>
  <si>
    <t>公路水路运输</t>
  </si>
  <si>
    <t>21402</t>
  </si>
  <si>
    <t>铁路运输</t>
  </si>
  <si>
    <t>21403</t>
  </si>
  <si>
    <t>民用航空运输</t>
  </si>
  <si>
    <t>21405</t>
  </si>
  <si>
    <t>邮政业支出</t>
  </si>
  <si>
    <t>21406</t>
  </si>
  <si>
    <t>车辆购置税支出</t>
  </si>
  <si>
    <t>21499</t>
  </si>
  <si>
    <t>其他交通运输支出</t>
  </si>
  <si>
    <t>215</t>
  </si>
  <si>
    <t>资源勘探工业信息等支出</t>
  </si>
  <si>
    <t>21501</t>
  </si>
  <si>
    <t>资源勘探开发</t>
  </si>
  <si>
    <t>21502</t>
  </si>
  <si>
    <t>制造业</t>
  </si>
  <si>
    <t>21503</t>
  </si>
  <si>
    <t>建筑业</t>
  </si>
  <si>
    <t>21505</t>
  </si>
  <si>
    <t>工业和信息产业监管</t>
  </si>
  <si>
    <t>21507</t>
  </si>
  <si>
    <t>国有资产监管</t>
  </si>
  <si>
    <t>21508</t>
  </si>
  <si>
    <t>支持中小企业发展和管理支出</t>
  </si>
  <si>
    <t>21599</t>
  </si>
  <si>
    <t>其他资源勘探工业信息等支出</t>
  </si>
  <si>
    <t>216</t>
  </si>
  <si>
    <t>商业服务业等支出</t>
  </si>
  <si>
    <t>21602</t>
  </si>
  <si>
    <t>商业流通事务</t>
  </si>
  <si>
    <t>21606</t>
  </si>
  <si>
    <t>涉外发展服务支出</t>
  </si>
  <si>
    <t>21699</t>
  </si>
  <si>
    <t>其他商业服务业等支出</t>
  </si>
  <si>
    <t>217</t>
  </si>
  <si>
    <t>金融支出</t>
  </si>
  <si>
    <t>21701</t>
  </si>
  <si>
    <t>金融部门行政支出</t>
  </si>
  <si>
    <t>21702</t>
  </si>
  <si>
    <t>金融部门监管支出</t>
  </si>
  <si>
    <t>21703</t>
  </si>
  <si>
    <t>金融发展支出</t>
  </si>
  <si>
    <t>21704</t>
  </si>
  <si>
    <t>金融调控支出</t>
  </si>
  <si>
    <t>21799</t>
  </si>
  <si>
    <t>其他金融支出</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</si>
  <si>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</si>
  <si>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</si>
  <si>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</si>
  <si>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</si>
  <si>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</si>
  <si>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</si>
  <si>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</si>
  <si>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</si>
  <si>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</si>
  <si>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</si>
  <si>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</si>
  <si>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</si>
  <si>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</si>
  <si>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</si>
  <si>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</si>
  <si>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</si>
  <si>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</si>
  <si>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</si>
  <si>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其他支出</t>
  </si>
  <si>
    <t>220</t>
  </si>
  <si>
    <t>自然资源海洋气象等支出</t>
  </si>
  <si>
    <t>22001</t>
  </si>
  <si>
    <t>自然资源事务</t>
  </si>
  <si>
    <t>22005</t>
  </si>
  <si>
    <t>气象事务</t>
  </si>
  <si>
    <t>22099</t>
  </si>
  <si>
    <t>其他自然资源海洋气象等支出</t>
  </si>
  <si>
    <t>221</t>
  </si>
  <si>
    <t>住房保障支出</t>
  </si>
  <si>
    <t>22101</t>
  </si>
  <si>
    <t>保障性安居工程支出</t>
  </si>
  <si>
    <t>22102</t>
  </si>
  <si>
    <t>住房改革支出</t>
  </si>
  <si>
    <t>22103</t>
  </si>
  <si>
    <t>城乡社区住宅</t>
  </si>
  <si>
    <t>222</t>
  </si>
  <si>
    <t>粮油物资储备支出</t>
  </si>
  <si>
    <t>22201</t>
  </si>
  <si>
    <t>粮油物资事务</t>
  </si>
  <si>
    <t>22203</t>
  </si>
  <si>
    <t>能源储备</t>
  </si>
  <si>
    <t>22204</t>
  </si>
  <si>
    <t>粮油储备</t>
  </si>
  <si>
    <t>22205</t>
  </si>
  <si>
    <t>重要商品储备</t>
  </si>
  <si>
    <t>224</t>
  </si>
  <si>
    <t>灾害防治及应急管理支出</t>
  </si>
  <si>
    <t>22401</t>
  </si>
  <si>
    <t>应急管理事务</t>
  </si>
  <si>
    <t>22402</t>
  </si>
  <si>
    <t>消防救援事务</t>
  </si>
  <si>
    <t>22404</t>
  </si>
  <si>
    <t>矿山安全</t>
  </si>
  <si>
    <t>22405</t>
  </si>
  <si>
    <t>地震事务</t>
  </si>
  <si>
    <t>22406</t>
  </si>
  <si>
    <t>自然灾害防治</t>
  </si>
  <si>
    <t>22407</t>
  </si>
  <si>
    <t>自然灾害救灾及恢复重建支出</t>
  </si>
  <si>
    <t>22499</t>
  </si>
  <si>
    <t>其他灾害防治及应急管理支出</t>
  </si>
  <si>
    <t>227</t>
  </si>
  <si>
    <t>预备费</t>
  </si>
  <si>
    <t>229</t>
  </si>
  <si>
    <t>22902</t>
  </si>
  <si>
    <t>年初预留</t>
  </si>
  <si>
    <t>22999</t>
  </si>
  <si>
    <t>债务还本支出</t>
  </si>
  <si>
    <t>中央政府国内债务还本支出</t>
  </si>
  <si>
    <t>中央政府国外债务还本支出</t>
  </si>
  <si>
    <t>地方政府一般债务还本支出</t>
  </si>
  <si>
    <t>232</t>
  </si>
  <si>
    <t>债务付息支出</t>
  </si>
  <si>
    <t>中央政府国内债务付息支出</t>
  </si>
  <si>
    <t>中央政府国外债务付息支出</t>
  </si>
  <si>
    <t>23203</t>
  </si>
  <si>
    <t>地方政府一般债务付息支出</t>
  </si>
  <si>
    <t>233</t>
  </si>
  <si>
    <t>债务发行费用支出</t>
  </si>
  <si>
    <t>中央政府国内债务发行费用支出</t>
  </si>
  <si>
    <t>中央政府国外债务发行费用支出</t>
  </si>
  <si>
    <t>23303</t>
  </si>
  <si>
    <t>地方政府一般债务发行费用支出</t>
  </si>
  <si>
    <t xml:space="preserve"> 支出总计</t>
  </si>
  <si>
    <r>
      <rPr>
        <sz val="18"/>
        <color theme="1"/>
        <rFont val="Times New Roman"/>
        <charset val="134"/>
      </rPr>
      <t>2024</t>
    </r>
    <r>
      <rPr>
        <sz val="18"/>
        <color theme="1"/>
        <rFont val="宋体"/>
        <charset val="134"/>
      </rPr>
      <t>年一般公共预算收支平衡表</t>
    </r>
  </si>
  <si>
    <t>收入</t>
  </si>
  <si>
    <t>支出</t>
  </si>
  <si>
    <t>地方本级收入合计</t>
  </si>
  <si>
    <t>地方本级支出合计</t>
  </si>
  <si>
    <t>110</t>
  </si>
  <si>
    <t>转移性收入</t>
  </si>
  <si>
    <t>230</t>
  </si>
  <si>
    <t>转移性支出</t>
  </si>
  <si>
    <t>上级补助收入</t>
  </si>
  <si>
    <t>补助下级支出</t>
  </si>
  <si>
    <t>11001</t>
  </si>
  <si>
    <t>返还性收入</t>
  </si>
  <si>
    <t>1100102</t>
  </si>
  <si>
    <t>所得税基数返还收入</t>
  </si>
  <si>
    <t>1100103</t>
  </si>
  <si>
    <t>成品油税费改革税收返还收入</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</si>
  <si>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</si>
  <si>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</si>
  <si>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</si>
  <si>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</si>
  <si>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</si>
  <si>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</si>
  <si>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</si>
  <si>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</si>
  <si>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</si>
  <si>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</si>
  <si>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</si>
  <si>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</si>
  <si>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</si>
  <si>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</si>
  <si>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</si>
  <si>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</si>
  <si>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</si>
  <si>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</si>
  <si>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</si>
  <si>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</si>
  <si>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</si>
  <si>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</si>
  <si>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</si>
  <si>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</si>
  <si>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</si>
  <si>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</si>
  <si>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</si>
  <si>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</si>
  <si>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</si>
  <si>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</si>
  <si>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</si>
  <si>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</si>
  <si>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</si>
  <si>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</si>
  <si>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</si>
  <si>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</si>
  <si>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</si>
  <si>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</si>
  <si>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</si>
  <si>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</si>
  <si>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</si>
  <si>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</si>
  <si>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</si>
  <si>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</si>
  <si>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</si>
  <si>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</si>
  <si>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</si>
  <si>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</si>
  <si>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</si>
  <si>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</si>
  <si>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</si>
  <si>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</si>
  <si>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</si>
  <si>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</si>
  <si>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</si>
  <si>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</si>
  <si>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</si>
  <si>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</si>
  <si>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</si>
  <si>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</si>
  <si>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</si>
  <si>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</si>
  <si>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</si>
  <si>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</si>
  <si>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</si>
  <si>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</si>
  <si>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</si>
  <si>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</si>
  <si>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</si>
  <si>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</si>
  <si>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</si>
  <si>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</si>
  <si>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</si>
  <si>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</si>
  <si>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</si>
  <si>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</si>
  <si>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</si>
  <si>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</si>
  <si>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1100296</t>
  </si>
  <si>
    <t>增值税留抵退税转移支付收入</t>
  </si>
  <si>
    <t>1100297</t>
  </si>
  <si>
    <t>其他退税减税降费转移支付收入</t>
  </si>
  <si>
    <t>1100298</t>
  </si>
  <si>
    <t>补充县区财力转移支付收入</t>
  </si>
  <si>
    <t>1100299</t>
  </si>
  <si>
    <t>其他一般性转移支付收入</t>
  </si>
  <si>
    <t>11003</t>
  </si>
  <si>
    <t>专项转移支付收入</t>
  </si>
  <si>
    <t>1100301</t>
  </si>
  <si>
    <t>1100302</t>
  </si>
  <si>
    <t>外交</t>
  </si>
  <si>
    <t>1100303</t>
  </si>
  <si>
    <t>国防</t>
  </si>
  <si>
    <t>1100304</t>
  </si>
  <si>
    <t>公共安全</t>
  </si>
  <si>
    <t>1100305</t>
  </si>
  <si>
    <t>1100306</t>
  </si>
  <si>
    <t>科学技术</t>
  </si>
  <si>
    <t>1100307</t>
  </si>
  <si>
    <t>1100308</t>
  </si>
  <si>
    <t>社会保障和就业</t>
  </si>
  <si>
    <t>1100310</t>
  </si>
  <si>
    <t>1100311</t>
  </si>
  <si>
    <t>1100312</t>
  </si>
  <si>
    <t>城乡社区</t>
  </si>
  <si>
    <t>1100313</t>
  </si>
  <si>
    <t>农林水</t>
  </si>
  <si>
    <t>1100314</t>
  </si>
  <si>
    <t>1100315</t>
  </si>
  <si>
    <t>资源勘探工业信息等</t>
  </si>
  <si>
    <t>1100316</t>
  </si>
  <si>
    <t>商业服务业等</t>
  </si>
  <si>
    <t>1100317</t>
  </si>
  <si>
    <t>金融</t>
  </si>
  <si>
    <t>1100320</t>
  </si>
  <si>
    <t>自然资源海洋气象等</t>
  </si>
  <si>
    <t>1100321</t>
  </si>
  <si>
    <t>1100322</t>
  </si>
  <si>
    <t>粮油物资储备</t>
  </si>
  <si>
    <t>1100324</t>
  </si>
  <si>
    <t>灾害防治及应急管理</t>
  </si>
  <si>
    <t>1100399</t>
  </si>
  <si>
    <t>11006</t>
  </si>
  <si>
    <t>上解收入</t>
  </si>
  <si>
    <t>23006</t>
  </si>
  <si>
    <t>上解支出</t>
  </si>
  <si>
    <t>1100601</t>
  </si>
  <si>
    <t>体制上解收入</t>
  </si>
  <si>
    <t>2300601</t>
  </si>
  <si>
    <t>体制上解支出</t>
  </si>
  <si>
    <t>1100602</t>
  </si>
  <si>
    <t>专项上解收入</t>
  </si>
  <si>
    <t>2300602</t>
  </si>
  <si>
    <t>专项上解支出</t>
  </si>
  <si>
    <t>11008</t>
  </si>
  <si>
    <t>上年结余收入</t>
  </si>
  <si>
    <t>23008</t>
  </si>
  <si>
    <t>调出资金</t>
  </si>
  <si>
    <t>1100801</t>
  </si>
  <si>
    <t>一般公共预算上年结余收入</t>
  </si>
  <si>
    <t>2300899</t>
  </si>
  <si>
    <t>其他调出资金</t>
  </si>
  <si>
    <t>23009</t>
  </si>
  <si>
    <t>年终结余</t>
  </si>
  <si>
    <t>2300901</t>
  </si>
  <si>
    <t>一般公共预算年终结余</t>
  </si>
  <si>
    <t>11009</t>
  </si>
  <si>
    <t>调入资金</t>
  </si>
  <si>
    <t>23011</t>
  </si>
  <si>
    <t>债务转贷支出</t>
  </si>
  <si>
    <t>1100901</t>
  </si>
  <si>
    <t>调入一般公共预算资金</t>
  </si>
  <si>
    <t>2301101</t>
  </si>
  <si>
    <t>地方政府一般债券转贷支出</t>
  </si>
  <si>
    <t>110090102</t>
  </si>
  <si>
    <t>从政府性基金预算调入一般公共预算</t>
  </si>
  <si>
    <t>2301102</t>
  </si>
  <si>
    <t>地方政府向外国政府借款转贷支出</t>
  </si>
  <si>
    <t>110090103</t>
  </si>
  <si>
    <t>从国有资本经营预算调入一般公共预算</t>
  </si>
  <si>
    <t>2301103</t>
  </si>
  <si>
    <t>地方政府向国际组织借款转贷支出</t>
  </si>
  <si>
    <t>110090199</t>
  </si>
  <si>
    <t>从其他资金调入一般公共预算</t>
  </si>
  <si>
    <t>2301104</t>
  </si>
  <si>
    <t>地方政府其他一般债务转贷支出</t>
  </si>
  <si>
    <t>11011</t>
  </si>
  <si>
    <t>债务转贷收入</t>
  </si>
  <si>
    <t>23015</t>
  </si>
  <si>
    <t>安排预算稳定调节基金</t>
  </si>
  <si>
    <t>1101101</t>
  </si>
  <si>
    <t>地方政府一般债务转贷收入</t>
  </si>
  <si>
    <t>23016</t>
  </si>
  <si>
    <t>补充预算周转金</t>
  </si>
  <si>
    <t>110110101</t>
  </si>
  <si>
    <t>地方政府一般债券转贷收入</t>
  </si>
  <si>
    <t>23021</t>
  </si>
  <si>
    <t>区域间转移性支出</t>
  </si>
  <si>
    <t>110110102</t>
  </si>
  <si>
    <t>地方政府向外国政府借款转贷收入</t>
  </si>
  <si>
    <t>2302101</t>
  </si>
  <si>
    <t>110110103</t>
  </si>
  <si>
    <t>地方政府向国际组织借款转贷收入</t>
  </si>
  <si>
    <t>2302102</t>
  </si>
  <si>
    <t>生态保护补偿转移性支出</t>
  </si>
  <si>
    <t>110110104</t>
  </si>
  <si>
    <t>地方政府其他一般债务转贷收入</t>
  </si>
  <si>
    <t>2302103</t>
  </si>
  <si>
    <t>土地指标调剂转移性支出</t>
  </si>
  <si>
    <t>11015</t>
  </si>
  <si>
    <t>动用预算稳定调节基金</t>
  </si>
  <si>
    <t>2302199</t>
  </si>
  <si>
    <t>其他转移性支出</t>
  </si>
  <si>
    <t>11021</t>
  </si>
  <si>
    <t>区域间转移支付收入</t>
  </si>
  <si>
    <t>1102101</t>
  </si>
  <si>
    <t>接受其他地区援助收入</t>
  </si>
  <si>
    <t>1102102</t>
  </si>
  <si>
    <t>生态保护补偿转移性收入</t>
  </si>
  <si>
    <t>1102103</t>
  </si>
  <si>
    <t>土地指标调剂转移性收入</t>
  </si>
  <si>
    <t>1102199</t>
  </si>
  <si>
    <t>其他转移性收入</t>
  </si>
  <si>
    <t>105</t>
  </si>
  <si>
    <t>债务收入</t>
  </si>
  <si>
    <t>10504</t>
  </si>
  <si>
    <t>地方政府债务收入</t>
  </si>
  <si>
    <t>231</t>
  </si>
  <si>
    <t>1050401</t>
  </si>
  <si>
    <t>一般债务收入</t>
  </si>
  <si>
    <t>23103</t>
  </si>
  <si>
    <t>105040101</t>
  </si>
  <si>
    <t>地方政府一般债券收入</t>
  </si>
  <si>
    <t>2310301</t>
  </si>
  <si>
    <t>地方政府一般债券还本支出</t>
  </si>
  <si>
    <t>105040102</t>
  </si>
  <si>
    <t>地方政府向外国政府借款收入</t>
  </si>
  <si>
    <t>2310302</t>
  </si>
  <si>
    <t>地方政府向外国政府借款还本支出</t>
  </si>
  <si>
    <t>105040103</t>
  </si>
  <si>
    <t>地方政府向国际组织借款收入</t>
  </si>
  <si>
    <t>2310303</t>
  </si>
  <si>
    <t>地方政府向国际组织借款还本支出</t>
  </si>
  <si>
    <t>105040104</t>
  </si>
  <si>
    <t>地方政府其他一般债务收入</t>
  </si>
  <si>
    <t>2310399</t>
  </si>
  <si>
    <t>地方政府其他一般债务还本支出</t>
  </si>
  <si>
    <t>支出总计</t>
  </si>
  <si>
    <r>
      <rPr>
        <sz val="18"/>
        <color theme="1"/>
        <rFont val="Times New Roman"/>
        <charset val="134"/>
      </rPr>
      <t>2024</t>
    </r>
    <r>
      <rPr>
        <sz val="18"/>
        <color theme="1"/>
        <rFont val="宋体"/>
        <charset val="134"/>
      </rPr>
      <t>年一般公共预算支出资金来源表</t>
    </r>
  </si>
  <si>
    <t>合计</t>
  </si>
  <si>
    <t>财力安排</t>
  </si>
  <si>
    <t>专项转移支
付收入安排</t>
  </si>
  <si>
    <t>动用上年
结余安排</t>
  </si>
  <si>
    <t>政府债务资金</t>
  </si>
  <si>
    <t>其他资金</t>
  </si>
  <si>
    <t>代码</t>
  </si>
  <si>
    <t>名称</t>
  </si>
  <si>
    <r>
      <rPr>
        <sz val="18"/>
        <color theme="1"/>
        <rFont val="Times New Roman"/>
        <charset val="134"/>
      </rPr>
      <t>2024</t>
    </r>
    <r>
      <rPr>
        <sz val="18"/>
        <color theme="1"/>
        <rFont val="宋体"/>
        <charset val="134"/>
      </rPr>
      <t>年一般公共预算支出经济分类表</t>
    </r>
  </si>
  <si>
    <t>单位:万元</t>
  </si>
  <si>
    <t>总计</t>
  </si>
  <si>
    <t>机关工资福利支出</t>
  </si>
  <si>
    <t>机关商品
和服务支出</t>
  </si>
  <si>
    <t>机关资本
性支出（一）</t>
  </si>
  <si>
    <t>机关资本
性支出（二）</t>
  </si>
  <si>
    <t>对事业单位经常性补助</t>
  </si>
  <si>
    <t>对事业单位资本性补助</t>
  </si>
  <si>
    <t>对企
业补助</t>
  </si>
  <si>
    <t>对企业资本性支出</t>
  </si>
  <si>
    <t>对个人和
家庭的补助</t>
  </si>
  <si>
    <t>对社会保
障基金补助</t>
  </si>
  <si>
    <t>债务利息
及费用支出</t>
  </si>
  <si>
    <t>债务还
本支出</t>
  </si>
  <si>
    <t>转移
性支出</t>
  </si>
  <si>
    <t>预备费
及预留</t>
  </si>
  <si>
    <t>表六：</t>
  </si>
  <si>
    <t>法库县2024年税收返还和转移性支出预算明细表</t>
  </si>
  <si>
    <r>
      <rPr>
        <sz val="11"/>
        <rFont val="Times New Roman"/>
        <charset val="0"/>
      </rPr>
      <t xml:space="preserve">         </t>
    </r>
    <r>
      <rPr>
        <sz val="11"/>
        <rFont val="宋体"/>
        <charset val="134"/>
      </rPr>
      <t>单位：万元</t>
    </r>
  </si>
  <si>
    <t>预算科目</t>
  </si>
  <si>
    <t>2024年预算数</t>
  </si>
  <si>
    <t>一、返还性支出</t>
  </si>
  <si>
    <t>二、转移支付支出</t>
  </si>
  <si>
    <t>（一）一般性转移支付</t>
  </si>
  <si>
    <t>（二）专项转移支付</t>
  </si>
  <si>
    <t>表七：</t>
  </si>
  <si>
    <t>法库县2023年一般债务限额和债务余额情况表</t>
  </si>
  <si>
    <r>
      <rPr>
        <sz val="11"/>
        <rFont val="Times New Roman"/>
        <charset val="0"/>
      </rPr>
      <t xml:space="preserve">         </t>
    </r>
    <r>
      <rPr>
        <sz val="11"/>
        <rFont val="宋体"/>
        <charset val="0"/>
      </rPr>
      <t>单位：亿元</t>
    </r>
  </si>
  <si>
    <t>备注</t>
  </si>
  <si>
    <t>政府一般债务限额</t>
  </si>
  <si>
    <t>政府一般债务余额</t>
  </si>
  <si>
    <t>限额大于余额</t>
  </si>
  <si>
    <t>2024年一般公共预算支出“三公”经费预算表</t>
  </si>
  <si>
    <t>项目名称</t>
  </si>
  <si>
    <t>上年预算数</t>
  </si>
  <si>
    <t>上年执行数</t>
  </si>
  <si>
    <t>为上年执行数的%</t>
  </si>
  <si>
    <t>因公出国（境）费</t>
  </si>
  <si>
    <t>公务用车购置及运行费</t>
  </si>
  <si>
    <t>小计</t>
  </si>
  <si>
    <t>公务用车购置费</t>
  </si>
  <si>
    <t>公务用车运行费</t>
  </si>
  <si>
    <t>公务接待费</t>
  </si>
  <si>
    <t>2024年政府性基金预算收支表</t>
  </si>
  <si>
    <t>10301</t>
  </si>
  <si>
    <t>政府性基金收入</t>
  </si>
  <si>
    <t>1030102</t>
  </si>
  <si>
    <t>农网还贷资金收入</t>
  </si>
  <si>
    <t>20610</t>
  </si>
  <si>
    <t>核电站乏燃料处理处置基金支出</t>
  </si>
  <si>
    <t>103010202</t>
  </si>
  <si>
    <t>地方农网还贷资金收入</t>
  </si>
  <si>
    <t>2061001</t>
  </si>
  <si>
    <t>乏燃料运输</t>
  </si>
  <si>
    <t>1030112</t>
  </si>
  <si>
    <t>海南省高等级公路车辆通行附加费收入</t>
  </si>
  <si>
    <t>2061002</t>
  </si>
  <si>
    <t>乏燃料离堆贮存</t>
  </si>
  <si>
    <t>1030129</t>
  </si>
  <si>
    <t>国家电影事业发展专项资金收入</t>
  </si>
  <si>
    <t>2061003</t>
  </si>
  <si>
    <t>乏燃料后处理</t>
  </si>
  <si>
    <t>1030146</t>
  </si>
  <si>
    <t>国有土地收益基金收入</t>
  </si>
  <si>
    <t>2061004</t>
  </si>
  <si>
    <t>高放废物的处理处置</t>
  </si>
  <si>
    <t>1030147</t>
  </si>
  <si>
    <t>农业土地开发资金收入</t>
  </si>
  <si>
    <t>2061005</t>
  </si>
  <si>
    <t>乏燃料后处理厂的建设、运行、改造和退役</t>
  </si>
  <si>
    <t>1030148</t>
  </si>
  <si>
    <t>国有土地使用权出让收入</t>
  </si>
  <si>
    <t>2061099</t>
  </si>
  <si>
    <t>其他乏燃料处理处置基金支出</t>
  </si>
  <si>
    <t>103014801</t>
  </si>
  <si>
    <t>土地出让价款收入</t>
  </si>
  <si>
    <t>103014802</t>
  </si>
  <si>
    <t>补缴的土地价款</t>
  </si>
  <si>
    <t>20707</t>
  </si>
  <si>
    <t>国家电影事业发展专项资金安排的支出</t>
  </si>
  <si>
    <t>103014803</t>
  </si>
  <si>
    <t>划拨土地收入</t>
  </si>
  <si>
    <t>2070701</t>
  </si>
  <si>
    <t>资助国产影片放映</t>
  </si>
  <si>
    <t>103014898</t>
  </si>
  <si>
    <t>缴纳新增建设用地土地有偿使用费</t>
  </si>
  <si>
    <t>2070702</t>
  </si>
  <si>
    <t>资助影院建设</t>
  </si>
  <si>
    <t>103014899</t>
  </si>
  <si>
    <t>其他土地出让收入</t>
  </si>
  <si>
    <t>2070703</t>
  </si>
  <si>
    <t>资助少数民族语电影译制</t>
  </si>
  <si>
    <t>1030150</t>
  </si>
  <si>
    <t>大中型水库库区基金收入</t>
  </si>
  <si>
    <t>2070704</t>
  </si>
  <si>
    <t>购买农村电影公益性放映版权服务</t>
  </si>
  <si>
    <t>103015002</t>
  </si>
  <si>
    <t>地方大中型水库库区基金收入</t>
  </si>
  <si>
    <t>2070799</t>
  </si>
  <si>
    <t>其他国家电影事业发展专项资金支出</t>
  </si>
  <si>
    <t>1030155</t>
  </si>
  <si>
    <t>彩票公益金收入</t>
  </si>
  <si>
    <t>20709</t>
  </si>
  <si>
    <t>旅游发展基金支出</t>
  </si>
  <si>
    <t>103015501</t>
  </si>
  <si>
    <t>福利彩票公益金收入</t>
  </si>
  <si>
    <t>2070901</t>
  </si>
  <si>
    <t>宣传促销</t>
  </si>
  <si>
    <t>103015502</t>
  </si>
  <si>
    <t>体育彩票公益金收入</t>
  </si>
  <si>
    <t>2070902</t>
  </si>
  <si>
    <t>行业规划</t>
  </si>
  <si>
    <t>1030156</t>
  </si>
  <si>
    <t>城市基础设施配套费收入</t>
  </si>
  <si>
    <t>2070903</t>
  </si>
  <si>
    <t>旅游事业补助</t>
  </si>
  <si>
    <t>1030157</t>
  </si>
  <si>
    <t>小型水库移民扶助基金收入</t>
  </si>
  <si>
    <t>2070904</t>
  </si>
  <si>
    <t>地方旅游开发项目补助</t>
  </si>
  <si>
    <t>1030158</t>
  </si>
  <si>
    <t>国家重大水利工程建设基金收入</t>
  </si>
  <si>
    <t>2070999</t>
  </si>
  <si>
    <t>其他旅游发展基金支出</t>
  </si>
  <si>
    <t>103015803</t>
  </si>
  <si>
    <t>地方重大水利工程建设资金</t>
  </si>
  <si>
    <t>20710</t>
  </si>
  <si>
    <t>国家电影事业发展专项资金对应专项债务收入安排的支出</t>
  </si>
  <si>
    <t>1030159</t>
  </si>
  <si>
    <t>车辆通行费</t>
  </si>
  <si>
    <t>2071001</t>
  </si>
  <si>
    <t>资助城市影院</t>
  </si>
  <si>
    <t>1030175</t>
  </si>
  <si>
    <t>废弃电器电子产品处理基金收入</t>
  </si>
  <si>
    <t>2071099</t>
  </si>
  <si>
    <t>其他国家电影事业发展专项资金对应专项债务收入支出</t>
  </si>
  <si>
    <t>1030178</t>
  </si>
  <si>
    <t>污水处理费收入</t>
  </si>
  <si>
    <t>1030180</t>
  </si>
  <si>
    <t>彩票发行机构和彩票销售机构的业务费用</t>
  </si>
  <si>
    <t>20822</t>
  </si>
  <si>
    <t>大中型水库移民后期扶持基金支出</t>
  </si>
  <si>
    <t>103018003</t>
  </si>
  <si>
    <t>福利彩票销售机构的业务费用</t>
  </si>
  <si>
    <t>2082201</t>
  </si>
  <si>
    <t>移民补助</t>
  </si>
  <si>
    <t>103018004</t>
  </si>
  <si>
    <t>体育彩票销售机构的业务费用</t>
  </si>
  <si>
    <t>2082202</t>
  </si>
  <si>
    <t>基础设施建设和经济发展</t>
  </si>
  <si>
    <t>103018005</t>
  </si>
  <si>
    <t>彩票兑奖周转金</t>
  </si>
  <si>
    <t>2082299</t>
  </si>
  <si>
    <t>其他大中型水库移民后期扶持基金支出</t>
  </si>
  <si>
    <t>103018006</t>
  </si>
  <si>
    <t>彩票发行销售风险基金</t>
  </si>
  <si>
    <t>20823</t>
  </si>
  <si>
    <t>小型水库移民扶助基金安排的支出</t>
  </si>
  <si>
    <t>103018007</t>
  </si>
  <si>
    <t>彩票市场调控资金收入</t>
  </si>
  <si>
    <t>2082301</t>
  </si>
  <si>
    <t>1030181</t>
  </si>
  <si>
    <t>抗疫特别国债财务基金收入</t>
  </si>
  <si>
    <t>2082302</t>
  </si>
  <si>
    <t>1030199</t>
  </si>
  <si>
    <t>其他政府性基金收入</t>
  </si>
  <si>
    <t>2082399</t>
  </si>
  <si>
    <t>其他小型水库移民扶助基金支出</t>
  </si>
  <si>
    <t>10310</t>
  </si>
  <si>
    <t>专项债务对应项目专项收入</t>
  </si>
  <si>
    <t>20829</t>
  </si>
  <si>
    <t>小型水库移民扶助基金对应专项债务收入安排的支出</t>
  </si>
  <si>
    <t>1031003</t>
  </si>
  <si>
    <t>海南省高等级公路车辆通行附加费专项债务对应项目专项收入</t>
  </si>
  <si>
    <t>2082901</t>
  </si>
  <si>
    <t>1031005</t>
  </si>
  <si>
    <t>国家电影事业发展专项资金专项债务对应项目专项收入</t>
  </si>
  <si>
    <t>2082999</t>
  </si>
  <si>
    <t>其他小型水库移民扶助基金对应专项债务收入安排的支出</t>
  </si>
  <si>
    <t>1031006</t>
  </si>
  <si>
    <t>国有土地使用权出让金专项债务对应项目专项收入</t>
  </si>
  <si>
    <t>103100601</t>
  </si>
  <si>
    <t>土地储备专项债券对应项目专项收入</t>
  </si>
  <si>
    <t>21160</t>
  </si>
  <si>
    <t>可再生能源电价附加收入安排的支出</t>
  </si>
  <si>
    <t>103100602</t>
  </si>
  <si>
    <t>棚户区改造专项债券对应项目专项收入</t>
  </si>
  <si>
    <t>2116001</t>
  </si>
  <si>
    <t>风力发电补助</t>
  </si>
  <si>
    <t>103100699</t>
  </si>
  <si>
    <t>其他国有土地使用权出让金专项债务对应项目专项收入</t>
  </si>
  <si>
    <t>2116002</t>
  </si>
  <si>
    <t>太阳能发电补助</t>
  </si>
  <si>
    <t>1031008</t>
  </si>
  <si>
    <t>农业土地开发资金专项债务对应项目专项收入</t>
  </si>
  <si>
    <t>2116003</t>
  </si>
  <si>
    <t>生物质能发电补助</t>
  </si>
  <si>
    <t>1031009</t>
  </si>
  <si>
    <t>大中型水库库区基金专项债务对应项目专项收入</t>
  </si>
  <si>
    <t>2116099</t>
  </si>
  <si>
    <t>其他可再生能源电价附加收入安排的支出</t>
  </si>
  <si>
    <t>1031010</t>
  </si>
  <si>
    <t>城市基础设施配套费专项债务对应项目专项收入</t>
  </si>
  <si>
    <t>21161</t>
  </si>
  <si>
    <t>废弃电器电子产品处理基金支出</t>
  </si>
  <si>
    <t>1031011</t>
  </si>
  <si>
    <t>小型水库移民扶助基金专项债务对应项目专项收入</t>
  </si>
  <si>
    <t>2116101</t>
  </si>
  <si>
    <t>回收处理费用补贴</t>
  </si>
  <si>
    <t>1031012</t>
  </si>
  <si>
    <t>国家重大水利工程建设基金专项债务对应项目专项收入</t>
  </si>
  <si>
    <t>2116102</t>
  </si>
  <si>
    <t>信息系统建设</t>
  </si>
  <si>
    <t>1031013</t>
  </si>
  <si>
    <t>车辆通行费专项债务对应项目专项收入</t>
  </si>
  <si>
    <t>2116103</t>
  </si>
  <si>
    <t>基金征管经费</t>
  </si>
  <si>
    <t>103101301</t>
  </si>
  <si>
    <t>政府收费公路专项债券对应项目专项收入</t>
  </si>
  <si>
    <t>2116104</t>
  </si>
  <si>
    <t>其他废弃电器电子产品处理基金支出</t>
  </si>
  <si>
    <t>103101399</t>
  </si>
  <si>
    <t>其他车辆通行费专项债务对应项目专项收入</t>
  </si>
  <si>
    <t>1031014</t>
  </si>
  <si>
    <t>污水处理费专项债务对应项目专项收入</t>
  </si>
  <si>
    <t>21208</t>
  </si>
  <si>
    <t>国有土地使用权出让收入安排的支出</t>
  </si>
  <si>
    <t>1031099</t>
  </si>
  <si>
    <t>其他政府性基金专项债务对应项目专项收入</t>
  </si>
  <si>
    <t>2120801</t>
  </si>
  <si>
    <t>征地和拆迁补偿支出</t>
  </si>
  <si>
    <t>103109998</t>
  </si>
  <si>
    <t>其他地方自行试点项目收益专项债券对应项目专项收入</t>
  </si>
  <si>
    <t>2120802</t>
  </si>
  <si>
    <t>土地开发支出</t>
  </si>
  <si>
    <t>103109999</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</si>
  <si>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</si>
  <si>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</si>
  <si>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</si>
  <si>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</si>
  <si>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</si>
  <si>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</si>
  <si>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</si>
  <si>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</si>
  <si>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</si>
  <si>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</si>
  <si>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</si>
  <si>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</si>
  <si>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</si>
  <si>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</si>
  <si>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</si>
  <si>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</si>
  <si>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</si>
  <si>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</si>
  <si>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</si>
  <si>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</si>
  <si>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</si>
  <si>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</si>
  <si>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</si>
  <si>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</si>
  <si>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</si>
  <si>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</si>
  <si>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</si>
  <si>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</si>
  <si>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</si>
  <si>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</si>
  <si>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</si>
  <si>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</si>
  <si>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</si>
  <si>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</si>
  <si>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</si>
  <si>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</si>
  <si>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</si>
  <si>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</si>
  <si>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</si>
  <si>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</si>
  <si>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</si>
  <si>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</si>
  <si>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</si>
  <si>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</si>
  <si>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</si>
  <si>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</si>
  <si>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</si>
  <si>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</si>
  <si>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</si>
  <si>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</si>
  <si>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</si>
  <si>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</si>
  <si>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</si>
  <si>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</si>
  <si>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</si>
  <si>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</si>
  <si>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</si>
  <si>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</si>
  <si>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</si>
  <si>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</si>
  <si>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</si>
  <si>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</si>
  <si>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</si>
  <si>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</si>
  <si>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</si>
  <si>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</si>
  <si>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</si>
  <si>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</si>
  <si>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</si>
  <si>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</si>
  <si>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</si>
  <si>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</si>
  <si>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</si>
  <si>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</si>
  <si>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</si>
  <si>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</si>
  <si>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</si>
  <si>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</si>
  <si>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</si>
  <si>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</si>
  <si>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</si>
  <si>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</si>
  <si>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</si>
  <si>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</si>
  <si>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</si>
  <si>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</si>
  <si>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</si>
  <si>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</si>
  <si>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</si>
  <si>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</si>
  <si>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21366</t>
  </si>
  <si>
    <t>大中型水库库区基金安排的支出</t>
  </si>
  <si>
    <t>2136601</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</si>
  <si>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</si>
  <si>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</si>
  <si>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</si>
  <si>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</si>
  <si>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</si>
  <si>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</si>
  <si>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</si>
  <si>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</si>
  <si>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</si>
  <si>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</si>
  <si>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</si>
  <si>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</si>
  <si>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</si>
  <si>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</si>
  <si>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</si>
  <si>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</si>
  <si>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</si>
  <si>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南水北调工程建设</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</si>
  <si>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</si>
  <si>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</si>
  <si>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</si>
  <si>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</si>
  <si>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</si>
  <si>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</si>
  <si>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</si>
  <si>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</si>
  <si>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</si>
  <si>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</si>
  <si>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</si>
  <si>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</si>
  <si>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</si>
  <si>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</si>
  <si>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</si>
  <si>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</si>
  <si>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</si>
  <si>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</si>
  <si>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</si>
  <si>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21460</t>
  </si>
  <si>
    <t>海南省高等级公路车辆通行附加费安排的支出</t>
  </si>
  <si>
    <t>2146001</t>
  </si>
  <si>
    <t>公路建设</t>
  </si>
  <si>
    <t>2146002</t>
  </si>
  <si>
    <t>公路养护</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</si>
  <si>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</si>
  <si>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</si>
  <si>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</si>
  <si>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</si>
  <si>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</si>
  <si>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</si>
  <si>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</si>
  <si>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</si>
  <si>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</si>
  <si>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</si>
  <si>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</si>
  <si>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</si>
  <si>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</si>
  <si>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</si>
  <si>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</si>
  <si>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</si>
  <si>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</si>
  <si>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</si>
  <si>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</si>
  <si>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</si>
  <si>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</si>
  <si>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</si>
  <si>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</si>
  <si>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</si>
  <si>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</si>
  <si>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</si>
  <si>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</si>
  <si>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</si>
  <si>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</si>
  <si>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</si>
  <si>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</si>
  <si>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</si>
  <si>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</si>
  <si>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</si>
  <si>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</si>
  <si>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</si>
  <si>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</si>
  <si>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</si>
  <si>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</si>
  <si>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</si>
  <si>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</si>
  <si>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</si>
  <si>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</si>
  <si>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</si>
  <si>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</si>
  <si>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</si>
  <si>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</si>
  <si>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</si>
  <si>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</si>
  <si>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</si>
  <si>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空管系统建设</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</si>
  <si>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</si>
  <si>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</si>
  <si>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</si>
  <si>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</si>
  <si>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</si>
  <si>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</si>
  <si>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</si>
  <si>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</si>
  <si>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</si>
  <si>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</si>
  <si>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</si>
  <si>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</si>
  <si>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</si>
  <si>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</si>
  <si>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</si>
  <si>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</si>
  <si>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</si>
  <si>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</si>
  <si>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</si>
  <si>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</si>
  <si>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</si>
  <si>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</si>
  <si>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</si>
  <si>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</si>
  <si>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</si>
  <si>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</si>
  <si>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21562</t>
  </si>
  <si>
    <t>农网还贷资金支出</t>
  </si>
  <si>
    <t>2156201</t>
  </si>
  <si>
    <t>中央农网还贷资金支出</t>
  </si>
  <si>
    <t>2156202</t>
  </si>
  <si>
    <t>地方农网还贷资金支出</t>
  </si>
  <si>
    <t>2156299</t>
  </si>
  <si>
    <t>其他农网还贷资金支出</t>
  </si>
  <si>
    <t>2170402</t>
  </si>
  <si>
    <t>中央特别国债经营基金支出</t>
  </si>
  <si>
    <t>2170403</t>
  </si>
  <si>
    <t>中央特别国债经营基金财务支出</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</si>
  <si>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</si>
  <si>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</si>
  <si>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</si>
  <si>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</si>
  <si>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</si>
  <si>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</si>
  <si>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</si>
  <si>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</si>
  <si>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</si>
  <si>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</si>
  <si>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</si>
  <si>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</si>
  <si>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</si>
  <si>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</si>
  <si>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</si>
  <si>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</si>
  <si>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</si>
  <si>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</si>
  <si>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</si>
  <si>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</si>
  <si>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</si>
  <si>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</si>
  <si>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</si>
  <si>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</si>
  <si>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</si>
  <si>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</si>
  <si>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</si>
  <si>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</si>
  <si>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抗疫特别国债经营基金支出</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</si>
  <si>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</si>
  <si>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</si>
  <si>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</si>
  <si>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</si>
  <si>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</si>
  <si>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</si>
  <si>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</si>
  <si>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</si>
  <si>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</si>
  <si>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</si>
  <si>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</si>
  <si>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</si>
  <si>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</si>
  <si>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</si>
  <si>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</si>
  <si>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</si>
  <si>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</si>
  <si>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</si>
  <si>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</si>
  <si>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</si>
  <si>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</si>
  <si>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</si>
  <si>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</si>
  <si>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</si>
  <si>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</si>
  <si>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</si>
  <si>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</si>
  <si>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</si>
  <si>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</si>
  <si>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</si>
  <si>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</si>
  <si>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</si>
  <si>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</si>
  <si>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</si>
  <si>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</si>
  <si>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</si>
  <si>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</si>
  <si>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</si>
  <si>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</si>
  <si>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</si>
  <si>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</si>
  <si>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</si>
  <si>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</si>
  <si>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</si>
  <si>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</si>
  <si>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</si>
  <si>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</si>
  <si>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</si>
  <si>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</si>
  <si>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</si>
  <si>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</si>
  <si>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</si>
  <si>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</si>
  <si>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</si>
  <si>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</si>
  <si>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</si>
  <si>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</si>
  <si>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</si>
  <si>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</si>
  <si>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</si>
  <si>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</si>
  <si>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</si>
  <si>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</si>
  <si>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</si>
  <si>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</si>
  <si>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</si>
  <si>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</si>
  <si>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</si>
  <si>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</si>
  <si>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</si>
  <si>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</si>
  <si>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</si>
  <si>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</si>
  <si>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</si>
  <si>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</si>
  <si>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</si>
  <si>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</si>
  <si>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</si>
  <si>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</si>
  <si>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</si>
  <si>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</si>
  <si>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</si>
  <si>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</si>
  <si>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</si>
  <si>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</si>
  <si>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</si>
  <si>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</si>
  <si>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</si>
  <si>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</si>
  <si>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</si>
  <si>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</si>
  <si>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</si>
  <si>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</si>
  <si>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</si>
  <si>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</si>
  <si>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</si>
  <si>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</si>
  <si>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</si>
  <si>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</si>
  <si>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</si>
  <si>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</si>
  <si>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</si>
  <si>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</si>
  <si>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</si>
  <si>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</si>
  <si>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</si>
  <si>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</si>
  <si>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</si>
  <si>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</si>
  <si>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</si>
  <si>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</si>
  <si>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</si>
  <si>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</si>
  <si>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</si>
  <si>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</si>
  <si>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</si>
  <si>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</si>
  <si>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</si>
  <si>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</si>
  <si>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减免房租补贴</t>
  </si>
  <si>
    <t>2340202</t>
  </si>
  <si>
    <t>重点企业贷款贴息</t>
  </si>
  <si>
    <t>2340203</t>
  </si>
  <si>
    <t>创业担保贷款贴息</t>
  </si>
  <si>
    <t>2340204</t>
  </si>
  <si>
    <t>援企稳岗补贴</t>
  </si>
  <si>
    <t>2340205</t>
  </si>
  <si>
    <t>困难群众基本生活补助</t>
  </si>
  <si>
    <t>2340299</t>
  </si>
  <si>
    <t>其他抗疫相关支出</t>
  </si>
  <si>
    <t>23004</t>
  </si>
  <si>
    <t>政府性基金转移支付</t>
  </si>
  <si>
    <t>1050402</t>
  </si>
  <si>
    <t>专项债务收入</t>
  </si>
  <si>
    <t>2300603</t>
  </si>
  <si>
    <t>政府性基金上解支出</t>
  </si>
  <si>
    <t>11004</t>
  </si>
  <si>
    <t>政府性基金转移支付收入</t>
  </si>
  <si>
    <t>2300802</t>
  </si>
  <si>
    <t>政府性基金预算调出资金</t>
  </si>
  <si>
    <t>1100603</t>
  </si>
  <si>
    <t>政府性基金上解收入</t>
  </si>
  <si>
    <t>2300902</t>
  </si>
  <si>
    <t>政府性基金年终结余</t>
  </si>
  <si>
    <t>1100802</t>
  </si>
  <si>
    <t>政府性基金预算上年结余收入</t>
  </si>
  <si>
    <t>1100902</t>
  </si>
  <si>
    <t>调入政府性基金预算资金</t>
  </si>
  <si>
    <t>110090299</t>
  </si>
  <si>
    <t>其他调入政府性基金预算资金</t>
  </si>
  <si>
    <t>1101102</t>
  </si>
  <si>
    <t>地方政府专项债务转贷收入</t>
  </si>
  <si>
    <t>23104</t>
  </si>
  <si>
    <t>地方政府专项债务还本支出</t>
  </si>
  <si>
    <t>收支大类</t>
  </si>
  <si>
    <t>上年
执行数</t>
  </si>
  <si>
    <t>收支对象级次</t>
  </si>
  <si>
    <t>金额小计</t>
  </si>
  <si>
    <t>省级</t>
  </si>
  <si>
    <t>地市级</t>
  </si>
  <si>
    <t>中央级</t>
  </si>
  <si>
    <t>收入类</t>
  </si>
  <si>
    <t>支出类</t>
  </si>
  <si>
    <t>基础设施建设和发展</t>
  </si>
  <si>
    <r>
      <rPr>
        <sz val="18"/>
        <color theme="1"/>
        <rFont val="Times New Roman"/>
        <charset val="134"/>
      </rPr>
      <t>2024</t>
    </r>
    <r>
      <rPr>
        <sz val="18"/>
        <color theme="1"/>
        <rFont val="宋体"/>
        <charset val="134"/>
      </rPr>
      <t>年政府性基金预算支出资金来源表</t>
    </r>
  </si>
  <si>
    <t>当年地方本
级收入安排</t>
  </si>
  <si>
    <t>政府性基金转
移支付收入安排</t>
  </si>
  <si>
    <t>上年结余</t>
  </si>
  <si>
    <t>表十一：</t>
  </si>
  <si>
    <t>法库县2024年政府性基金转移性支出预算明细表</t>
  </si>
  <si>
    <t>项   目</t>
  </si>
  <si>
    <t>合 计</t>
  </si>
  <si>
    <t>政府性基金专项转移支付</t>
  </si>
  <si>
    <t>注：县级财政是基层财政，没有向下拨付的税收返还性支出和转移支付支出。</t>
  </si>
  <si>
    <t>表十二：</t>
  </si>
  <si>
    <t>法库县2023年专项债务限额和债务余额情况表</t>
  </si>
  <si>
    <t>政府专项债务限额</t>
  </si>
  <si>
    <t>政府专项债务余额</t>
  </si>
  <si>
    <t>表十三</t>
  </si>
  <si>
    <t>2024年国有资本经营预算收支表（查询表）</t>
  </si>
  <si>
    <t>单位：元</t>
  </si>
  <si>
    <t>2023年
执行数</t>
  </si>
  <si>
    <t>2024年
预算数</t>
  </si>
  <si>
    <t>预算数为执行数的%</t>
  </si>
  <si>
    <t>2023年执行数</t>
  </si>
  <si>
    <t>资本性支出</t>
  </si>
  <si>
    <t xml:space="preserve">费用性支出 </t>
  </si>
  <si>
    <t>1030601</t>
  </si>
  <si>
    <t>一、利润收入</t>
  </si>
  <si>
    <t>20804</t>
  </si>
  <si>
    <t>一、补充全国社会保障基金</t>
  </si>
  <si>
    <t>1030602</t>
  </si>
  <si>
    <t>二、股利、股息收入</t>
  </si>
  <si>
    <t>22301</t>
  </si>
  <si>
    <t>二、解决历史遗留问题及改革成本支出</t>
  </si>
  <si>
    <t>1030603</t>
  </si>
  <si>
    <t>三、产权转让收入</t>
  </si>
  <si>
    <t>22302</t>
  </si>
  <si>
    <t>三、国有企业资本金注入</t>
  </si>
  <si>
    <t>1030604</t>
  </si>
  <si>
    <t>四、清算收入</t>
  </si>
  <si>
    <t>22303</t>
  </si>
  <si>
    <t>四、国有企业政策性补贴</t>
  </si>
  <si>
    <t>1030698</t>
  </si>
  <si>
    <t>五、其他国有资本经营预算收入</t>
  </si>
  <si>
    <t>22399</t>
  </si>
  <si>
    <t>五、其他国有资本经营预算支出</t>
  </si>
  <si>
    <t>11005</t>
  </si>
  <si>
    <t>国有资本经营预算转移支付收入</t>
  </si>
  <si>
    <t>23005</t>
  </si>
  <si>
    <t>国有资本经营预算转移支付</t>
  </si>
  <si>
    <t>1100501</t>
  </si>
  <si>
    <t>2300501</t>
  </si>
  <si>
    <t>国有资本经营预算转移支付支出</t>
  </si>
  <si>
    <t>1100604</t>
  </si>
  <si>
    <t>国有资本经营预算上解收入</t>
  </si>
  <si>
    <t>2300604</t>
  </si>
  <si>
    <t>国有资本经营预算上解支出</t>
  </si>
  <si>
    <t>1100804</t>
  </si>
  <si>
    <t>国有资本经营预算上年结余收入</t>
  </si>
  <si>
    <t>2300803</t>
  </si>
  <si>
    <t>国有资本经营预算调出资金</t>
  </si>
  <si>
    <t>2300918</t>
  </si>
  <si>
    <t>国有资本经营预算年终结余</t>
  </si>
  <si>
    <t>收 入 总 计</t>
  </si>
  <si>
    <t>支 出 总 计</t>
  </si>
  <si>
    <t>表十四：</t>
  </si>
  <si>
    <t>法库县2024年社会保险基金预算收入表</t>
  </si>
  <si>
    <t>企业职工基本养老保险基金</t>
  </si>
  <si>
    <t>城乡居民基本养老保险基金</t>
  </si>
  <si>
    <t>机关事业养老保险基金</t>
  </si>
  <si>
    <t>居民基本医疗保险基金</t>
  </si>
  <si>
    <t>工伤保险基金</t>
  </si>
  <si>
    <t>失业保险基金</t>
  </si>
  <si>
    <t>生育保险基金</t>
  </si>
  <si>
    <t>一、本年收入小计</t>
  </si>
  <si>
    <t xml:space="preserve"> 1.保险费收入</t>
  </si>
  <si>
    <t xml:space="preserve"> 2.利息收入</t>
  </si>
  <si>
    <t xml:space="preserve"> 3.财政补贴收入</t>
  </si>
  <si>
    <t xml:space="preserve"> 4.其他收入</t>
  </si>
  <si>
    <t xml:space="preserve"> 5.转移收入</t>
  </si>
  <si>
    <t>二、上年滚存结余</t>
  </si>
  <si>
    <t>收入合计</t>
  </si>
  <si>
    <t>表十五：</t>
  </si>
  <si>
    <t>法库县2023年社会保险基金预算支出表</t>
  </si>
  <si>
    <t>本年支出合计</t>
  </si>
  <si>
    <t xml:space="preserve">    其中： 1.社会保险待遇支出</t>
  </si>
  <si>
    <t xml:space="preserve">           2.其他支出</t>
  </si>
  <si>
    <t xml:space="preserve">           3.转移支出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</si>
</sst>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2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_ "/>
    <numFmt numFmtId="181" formatCode="0_);[Red]\(0\)"/>
    <numFmt numFmtId="182" formatCode="0_ ;[Red]\-0\ ;"/>
    <numFmt numFmtId="183" formatCode="0.0%_ ;[Red]\-0.0%\ ;"/>
    <numFmt numFmtId="184" formatCode="0%_ ;[Red]\-0%\ ;"/>
    <numFmt numFmtId="185" formatCode="0.0%_ ;[Red]\-0.0%\ ;\ "/>
    <numFmt numFmtId="186" formatCode="0.00_);[Red]\(0.00\)"/>
    <numFmt numFmtId="187" formatCode="\ @"/>
    <numFmt numFmtId="188" formatCode="0.0_ "/>
    <numFmt numFmtId="189" formatCode="0.00_ "/>
    <numFmt numFmtId="190" formatCode="_ * #,##0_ ;_ * \-#,##0_ ;_ * &quot;-&quot;??_ ;_ @_ "/>
    <numFmt numFmtId="191" formatCode="#,##0_ "/>
    <numFmt numFmtId="192" formatCode="* #,##0;* \-#,##0;* &quot;-&quot;??;@"/>
    <numFmt numFmtId="193" formatCode="_ * #,##0_ ;_ * \-#,##0_ ;_ * &quot;0&quot;??_ ;_ @_ "/>
  </numFmts>
  <fonts count="94">
    <font>
      <sz val="11"/>
      <color rgb="FF000000"/>
      <name val="宋体"/>
      <charset val="134"/>
      <scheme val="minor"/>
    </font>
    <font>
      <sz val="10"/>
      <name val="宋体"/>
      <charset val="134"/>
    </font>
    <font>
      <b/>
      <sz val="10"/>
      <name val="宋体"/>
      <charset val="134"/>
    </font>
    <font>
      <sz val="18"/>
      <color indexed="8"/>
      <name val="黑体"/>
      <charset val="0"/>
    </font>
    <font>
      <sz val="12"/>
      <color indexed="8"/>
      <name val="宋体"/>
      <charset val="134"/>
    </font>
    <font>
      <sz val="12"/>
      <color indexed="8"/>
      <name val="Arial Narrow"/>
      <charset val="0"/>
    </font>
    <font>
      <sz val="11"/>
      <color indexed="8"/>
      <name val="宋体"/>
      <charset val="134"/>
    </font>
    <font>
      <b/>
      <sz val="11"/>
      <color indexed="8"/>
      <name val="宋体"/>
      <charset val="134"/>
    </font>
    <font>
      <sz val="11"/>
      <color theme="1"/>
      <name val="宋体"/>
      <charset val="134"/>
      <scheme val="minor"/>
    </font>
    <font>
      <sz val="11"/>
      <color theme="1"/>
      <name val="黑体"/>
      <charset val="134"/>
    </font>
    <font>
      <sz val="12"/>
      <color theme="1"/>
      <name val="Times New Roman"/>
      <charset val="134"/>
    </font>
    <font>
      <sz val="11"/>
      <color theme="1"/>
      <name val="Times New Roman"/>
      <charset val="134"/>
    </font>
    <font>
      <sz val="18"/>
      <color theme="1"/>
      <name val="Times New Roman"/>
      <charset val="134"/>
    </font>
    <font>
      <sz val="11"/>
      <color rgb="FFFF0000"/>
      <name val="宋体"/>
      <charset val="134"/>
      <scheme val="minor"/>
    </font>
    <font>
      <sz val="11"/>
      <color rgb="FF000000"/>
      <name val="Times New Roman"/>
      <charset val="134"/>
    </font>
    <font>
      <b/>
      <sz val="11"/>
      <color rgb="FF000000"/>
      <name val="Times New Roman"/>
      <charset val="134"/>
    </font>
    <font>
      <b/>
      <sz val="11"/>
      <color theme="1"/>
      <name val="Times New Roman"/>
      <charset val="134"/>
    </font>
    <font>
      <sz val="11"/>
      <color theme="1"/>
      <name val="仿宋_GB2312"/>
      <charset val="134"/>
    </font>
    <font>
      <b/>
      <sz val="15"/>
      <color indexed="56"/>
      <name val="宋体"/>
      <charset val="134"/>
    </font>
    <font>
      <sz val="18"/>
      <name val="黑体"/>
      <charset val="0"/>
    </font>
    <font>
      <b/>
      <sz val="15"/>
      <name val="宋体"/>
      <charset val="134"/>
    </font>
    <font>
      <sz val="11"/>
      <name val="Times New Roman"/>
      <charset val="0"/>
    </font>
    <font>
      <b/>
      <sz val="14"/>
      <name val="宋体"/>
      <charset val="134"/>
    </font>
    <font>
      <sz val="14"/>
      <name val="宋体"/>
      <charset val="134"/>
    </font>
    <font>
      <sz val="12"/>
      <name val="宋体"/>
      <charset val="134"/>
    </font>
    <font>
      <b/>
      <sz val="16"/>
      <name val="宋体"/>
      <charset val="134"/>
    </font>
    <font>
      <sz val="12"/>
      <color theme="1"/>
      <name val="黑体"/>
      <charset val="134"/>
    </font>
    <font>
      <b/>
      <sz val="11"/>
      <color theme="1"/>
      <name val="仿宋_GB2312"/>
      <charset val="134"/>
    </font>
    <font>
      <sz val="11"/>
      <color rgb="FF000000"/>
      <name val="黑体"/>
      <charset val="134"/>
    </font>
    <font>
      <sz val="12"/>
      <color rgb="FF000000"/>
      <name val="黑体"/>
      <charset val="134"/>
    </font>
    <font>
      <sz val="18"/>
      <color rgb="FF000000"/>
      <name val="Times New Roman"/>
      <charset val="134"/>
    </font>
    <font>
      <sz val="11"/>
      <color rgb="FF000000"/>
      <name val="仿宋_GB2312"/>
      <charset val="134"/>
    </font>
    <font>
      <sz val="11"/>
      <color theme="1"/>
      <name val="宋体"/>
      <charset val="134"/>
    </font>
    <font>
      <sz val="11"/>
      <color theme="1"/>
      <name val="Times"/>
      <charset val="134"/>
    </font>
    <font>
      <sz val="11"/>
      <color rgb="FF000000"/>
      <name val="Times"/>
      <charset val="134"/>
    </font>
    <font>
      <sz val="12"/>
      <color theme="1"/>
      <name val="宋体"/>
      <charset val="134"/>
    </font>
    <font>
      <b/>
      <sz val="12"/>
      <name val="宋体"/>
      <charset val="134"/>
    </font>
    <font>
      <sz val="9"/>
      <color theme="1"/>
      <name val="Times New Roman"/>
      <charset val="134"/>
    </font>
    <font>
      <sz val="12"/>
      <color rgb="FFFF0000"/>
      <name val="Times New Roman"/>
      <charset val="134"/>
    </font>
    <font>
      <sz val="11"/>
      <color rgb="FFFF0000"/>
      <name val="Times New Roman"/>
      <charset val="134"/>
    </font>
    <font>
      <sz val="11"/>
      <color theme="1" tint="0.05"/>
      <name val="Times New Roman"/>
      <charset val="134"/>
    </font>
    <font>
      <sz val="11"/>
      <color indexed="0"/>
      <name val="Calibri"/>
      <charset val="134"/>
    </font>
    <font>
      <u/>
      <sz val="11"/>
      <color rgb="FF0000FF"/>
      <name val="宋体"/>
      <charset val="0"/>
      <scheme val="minor"/>
    </font>
    <font>
      <u/>
      <sz val="11"/>
      <color rgb="FF800080"/>
      <name val="宋体"/>
      <charset val="0"/>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Calibri"/>
      <charset val="134"/>
    </font>
    <font>
      <sz val="28"/>
      <name val="宋体"/>
      <charset val="134"/>
    </font>
    <font>
      <sz val="16"/>
      <name val="宋体"/>
      <charset val="134"/>
    </font>
    <font>
      <sz val="11"/>
      <color rgb="FF800080"/>
      <name val="宋体"/>
      <charset val="134"/>
    </font>
    <font>
      <sz val="12"/>
      <color rgb="FF800080"/>
      <name val="宋体"/>
      <charset val="134"/>
    </font>
    <font>
      <sz val="9"/>
      <name val="宋体"/>
      <charset val="134"/>
    </font>
    <font>
      <sz val="11"/>
      <color rgb="FF000000"/>
      <name val="宋体"/>
      <charset val="134"/>
    </font>
    <font>
      <u/>
      <sz val="11"/>
      <color rgb="FF0000FF"/>
      <name val="宋体"/>
      <charset val="134"/>
      <scheme val="minor"/>
    </font>
    <font>
      <sz val="11"/>
      <color rgb="FF008000"/>
      <name val="宋体"/>
      <charset val="134"/>
    </font>
    <font>
      <sz val="12"/>
      <color rgb="FF008000"/>
      <name val="宋体"/>
      <charset val="134"/>
    </font>
    <font>
      <u/>
      <sz val="11"/>
      <color rgb="FF800080"/>
      <name val="宋体"/>
      <charset val="134"/>
      <scheme val="minor"/>
    </font>
    <font>
      <sz val="11"/>
      <name val="Times New Roman"/>
      <charset val="134"/>
    </font>
    <font>
      <b/>
      <sz val="11"/>
      <name val="宋体"/>
      <charset val="134"/>
      <scheme val="minor"/>
    </font>
    <font>
      <sz val="11"/>
      <color rgb="FFFF0000"/>
      <name val="黑体"/>
      <charset val="134"/>
    </font>
    <font>
      <b/>
      <sz val="16"/>
      <name val="黑体"/>
      <charset val="134"/>
    </font>
    <font>
      <sz val="11"/>
      <name val="宋体"/>
      <charset val="134"/>
      <scheme val="minor"/>
    </font>
    <font>
      <sz val="11"/>
      <name val="仿宋_GB2312"/>
      <charset val="134"/>
    </font>
    <font>
      <sz val="11"/>
      <name val="宋体"/>
      <charset val="134"/>
    </font>
    <font>
      <b/>
      <sz val="11"/>
      <name val="宋体"/>
      <charset val="134"/>
    </font>
    <font>
      <b/>
      <sz val="11"/>
      <name val="黑体"/>
      <charset val="134"/>
    </font>
    <font>
      <sz val="12"/>
      <name val="Times New Roman"/>
      <charset val="134"/>
    </font>
    <font>
      <b/>
      <sz val="12"/>
      <name val="Times New Roman"/>
      <charset val="134"/>
    </font>
    <font>
      <b/>
      <sz val="11"/>
      <name val="Times New Roman"/>
      <charset val="134"/>
    </font>
    <font>
      <b/>
      <sz val="11"/>
      <name val="仿宋_GB2312"/>
      <charset val="134"/>
    </font>
    <font>
      <sz val="11"/>
      <name val="黑体"/>
      <charset val="134"/>
    </font>
    <font>
      <sz val="18"/>
      <name val="方正小标宋简体"/>
      <charset val="134"/>
    </font>
    <font>
      <b/>
      <sz val="18"/>
      <color theme="3"/>
      <name val="宋体"/>
      <charset val="134"/>
      <scheme val="minor"/>
    </font>
    <font>
      <b/>
      <sz val="11"/>
      <color rgb="FFFFFFFF"/>
      <name val="宋体"/>
      <charset val="134"/>
      <scheme val="minor"/>
    </font>
    <font>
      <sz val="18"/>
      <name val="Times New Roman"/>
      <charset val="134"/>
    </font>
    <font>
      <sz val="12"/>
      <name val="黑体"/>
      <charset val="134"/>
    </font>
    <font>
      <sz val="11"/>
      <name val="楷体_GB2312"/>
      <charset val="134"/>
    </font>
    <font>
      <sz val="9"/>
      <name val="Times New Roman"/>
      <charset val="134"/>
    </font>
    <font>
      <sz val="18"/>
      <color theme="1"/>
      <name val="宋体"/>
      <charset val="134"/>
    </font>
    <font>
      <sz val="11"/>
      <name val="宋体"/>
      <charset val="0"/>
    </font>
    <font>
      <b/>
      <sz val="9"/>
      <name val="宋体"/>
      <charset val="134"/>
    </font>
  </fonts>
  <fills count="6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03"/>
        <bgColor indexed="64"/>
      </patternFill>
    </fill>
    <fill>
      <patternFill patternType="solid">
        <fgColor rgb="FFDEDEDE"/>
        <bgColor indexed="64"/>
      </patternFill>
    </fill>
    <fill>
      <patternFill patternType="solid">
        <fgColor theme="0" tint="-0.13"/>
        <bgColor indexed="64"/>
      </patternFill>
    </fill>
    <fill>
      <patternFill patternType="solid">
        <fgColor theme="0" tint="-0.15"/>
        <bgColor indexed="64"/>
      </patternFill>
    </fill>
    <fill>
      <patternFill patternType="solid">
        <fgColor rgb="FFF7F7F7"/>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
      <patternFill patternType="solid">
        <fgColor theme="4" tint="0.79"/>
        <bgColor indexed="64"/>
      </patternFill>
    </fill>
    <fill>
      <patternFill patternType="solid">
        <fgColor theme="5" tint="0.79"/>
        <bgColor indexed="64"/>
      </patternFill>
    </fill>
    <fill>
      <patternFill patternType="solid">
        <fgColor theme="6" tint="0.79"/>
        <bgColor indexed="64"/>
      </patternFill>
    </fill>
    <fill>
      <patternFill patternType="solid">
        <fgColor theme="7" tint="0.79"/>
        <bgColor indexed="64"/>
      </patternFill>
    </fill>
    <fill>
      <patternFill patternType="solid">
        <fgColor theme="8" tint="0.79"/>
        <bgColor indexed="64"/>
      </patternFill>
    </fill>
    <fill>
      <patternFill patternType="solid">
        <fgColor theme="9" tint="0.79"/>
        <bgColor indexed="64"/>
      </patternFill>
    </fill>
    <fill>
      <patternFill patternType="solid">
        <fgColor theme="4" tint="0.59"/>
        <bgColor indexed="64"/>
      </patternFill>
    </fill>
    <fill>
      <patternFill patternType="solid">
        <fgColor theme="5" tint="0.59"/>
        <bgColor indexed="64"/>
      </patternFill>
    </fill>
    <fill>
      <patternFill patternType="solid">
        <fgColor theme="6" tint="0.59"/>
        <bgColor indexed="64"/>
      </patternFill>
    </fill>
    <fill>
      <patternFill patternType="solid">
        <fgColor theme="7" tint="0.59"/>
        <bgColor indexed="64"/>
      </patternFill>
    </fill>
    <fill>
      <patternFill patternType="solid">
        <fgColor theme="8" tint="0.59"/>
        <bgColor indexed="64"/>
      </patternFill>
    </fill>
    <fill>
      <patternFill patternType="solid">
        <fgColor theme="9" tint="0.59"/>
        <bgColor indexed="64"/>
      </patternFill>
    </fill>
    <fill>
      <patternFill patternType="solid">
        <fgColor theme="4" tint="0.39"/>
        <bgColor indexed="64"/>
      </patternFill>
    </fill>
    <fill>
      <patternFill patternType="solid">
        <fgColor theme="5" tint="0.39"/>
        <bgColor indexed="64"/>
      </patternFill>
    </fill>
    <fill>
      <patternFill patternType="solid">
        <fgColor theme="6" tint="0.39"/>
        <bgColor indexed="64"/>
      </patternFill>
    </fill>
    <fill>
      <patternFill patternType="solid">
        <fgColor theme="7" tint="0.39"/>
        <bgColor indexed="64"/>
      </patternFill>
    </fill>
    <fill>
      <patternFill patternType="solid">
        <fgColor theme="8" tint="0.39"/>
        <bgColor indexed="64"/>
      </patternFill>
    </fill>
    <fill>
      <patternFill patternType="solid">
        <fgColor theme="9" tint="0.39"/>
        <bgColor indexed="64"/>
      </patternFill>
    </fill>
    <fill>
      <patternFill patternType="solid">
        <fgColor rgb="FFBFBFBF"/>
        <bgColor indexed="64"/>
      </patternFill>
    </fill>
    <fill>
      <patternFill patternType="solid">
        <fgColor rgb="FFD8D8D8"/>
        <bgColor indexed="64"/>
      </patternFill>
    </fill>
    <fill>
      <patternFill patternType="solid">
        <fgColor rgb="FFFF99CC"/>
        <bgColor indexed="64"/>
      </patternFill>
    </fill>
    <fill>
      <patternFill patternType="solid">
        <fgColor rgb="FFCCFFCC"/>
        <bgColor indexed="64"/>
      </patternFill>
    </fill>
    <fill>
      <patternFill patternType="solid">
        <fgColor theme="0" tint="-0.14"/>
        <bgColor indexed="64"/>
      </patternFill>
    </fill>
  </fills>
  <borders count="3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auto="1"/>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5"/>
      </bottom>
      <diagonal/>
    </border>
    <border>
      <left/>
      <right/>
      <top/>
      <bottom style="medium">
        <color theme="4" tint="0.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tint="0.49"/>
      </bottom>
      <diagonal/>
    </border>
    <border>
      <left/>
      <right/>
      <top/>
      <bottom style="medium">
        <color theme="4" tint="0.39"/>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right/>
      <top style="thin">
        <color rgb="FF000000"/>
      </top>
      <bottom/>
      <diagonal/>
    </border>
    <border>
      <left/>
      <right/>
      <top/>
      <bottom style="medium">
        <color theme="4"/>
      </bottom>
      <diagonal/>
    </border>
    <border>
      <left/>
      <right/>
      <top/>
      <bottom style="medium">
        <color theme="4" tint="0.49"/>
      </bottom>
      <diagonal/>
    </border>
  </borders>
  <cellStyleXfs count="540">
    <xf numFmtId="0" fontId="0" fillId="0" borderId="0">
      <alignment vertical="top"/>
    </xf>
    <xf numFmtId="176" fontId="41" fillId="0" borderId="0">
      <alignment vertical="top"/>
    </xf>
    <xf numFmtId="177" fontId="41" fillId="0" borderId="0">
      <alignment vertical="top"/>
    </xf>
    <xf numFmtId="9" fontId="41" fillId="0" borderId="0">
      <alignment vertical="top"/>
    </xf>
    <xf numFmtId="178" fontId="41" fillId="0" borderId="0">
      <alignment vertical="top"/>
    </xf>
    <xf numFmtId="179" fontId="41" fillId="0" borderId="0">
      <alignment vertical="top"/>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10" borderId="22">
      <alignment vertical="top"/>
    </xf>
    <xf numFmtId="0" fontId="13" fillId="0" borderId="0">
      <alignment vertical="top"/>
    </xf>
    <xf numFmtId="0" fontId="44" fillId="0" borderId="0">
      <alignment vertical="top"/>
    </xf>
    <xf numFmtId="0" fontId="45" fillId="0" borderId="0">
      <alignment vertical="top"/>
    </xf>
    <xf numFmtId="0" fontId="46" fillId="0" borderId="23">
      <alignment vertical="top"/>
    </xf>
    <xf numFmtId="0" fontId="47" fillId="0" borderId="24">
      <alignment vertical="top"/>
    </xf>
    <xf numFmtId="0" fontId="48" fillId="0" borderId="25">
      <alignment vertical="top"/>
    </xf>
    <xf numFmtId="0" fontId="48" fillId="0" borderId="0">
      <alignment vertical="top"/>
    </xf>
    <xf numFmtId="0" fontId="49" fillId="11" borderId="26">
      <alignment vertical="top"/>
    </xf>
    <xf numFmtId="0" fontId="50" fillId="12" borderId="27">
      <alignment vertical="top"/>
    </xf>
    <xf numFmtId="0" fontId="51" fillId="12" borderId="26">
      <alignment vertical="top"/>
    </xf>
    <xf numFmtId="0" fontId="52" fillId="13" borderId="28">
      <alignment vertical="top"/>
    </xf>
    <xf numFmtId="0" fontId="53" fillId="0" borderId="29">
      <alignment vertical="top"/>
    </xf>
    <xf numFmtId="0" fontId="54" fillId="0" borderId="30">
      <alignment vertical="top"/>
    </xf>
    <xf numFmtId="0" fontId="55" fillId="14" borderId="0">
      <alignment vertical="top"/>
    </xf>
    <xf numFmtId="0" fontId="56" fillId="15" borderId="0">
      <alignment vertical="top"/>
    </xf>
    <xf numFmtId="0" fontId="57" fillId="16" borderId="0">
      <alignment vertical="top"/>
    </xf>
    <xf numFmtId="0" fontId="58" fillId="17" borderId="0">
      <alignment vertical="top"/>
    </xf>
    <xf numFmtId="0" fontId="8" fillId="18" borderId="0">
      <alignment vertical="top"/>
    </xf>
    <xf numFmtId="0" fontId="8" fillId="19" borderId="0">
      <alignment vertical="top"/>
    </xf>
    <xf numFmtId="0" fontId="58" fillId="20" borderId="0">
      <alignment vertical="top"/>
    </xf>
    <xf numFmtId="0" fontId="58" fillId="21" borderId="0">
      <alignment vertical="top"/>
    </xf>
    <xf numFmtId="0" fontId="8" fillId="22" borderId="0">
      <alignment vertical="top"/>
    </xf>
    <xf numFmtId="0" fontId="8" fillId="23" borderId="0">
      <alignment vertical="top"/>
    </xf>
    <xf numFmtId="0" fontId="58" fillId="24" borderId="0">
      <alignment vertical="top"/>
    </xf>
    <xf numFmtId="0" fontId="58" fillId="25" borderId="0">
      <alignment vertical="top"/>
    </xf>
    <xf numFmtId="0" fontId="8" fillId="26" borderId="0">
      <alignment vertical="top"/>
    </xf>
    <xf numFmtId="0" fontId="8" fillId="27" borderId="0">
      <alignment vertical="top"/>
    </xf>
    <xf numFmtId="0" fontId="58" fillId="28" borderId="0">
      <alignment vertical="top"/>
    </xf>
    <xf numFmtId="0" fontId="58" fillId="29" borderId="0">
      <alignment vertical="top"/>
    </xf>
    <xf numFmtId="0" fontId="8" fillId="30" borderId="0">
      <alignment vertical="top"/>
    </xf>
    <xf numFmtId="0" fontId="8" fillId="31" borderId="0">
      <alignment vertical="top"/>
    </xf>
    <xf numFmtId="0" fontId="58" fillId="32" borderId="0">
      <alignment vertical="top"/>
    </xf>
    <xf numFmtId="0" fontId="58" fillId="33" borderId="0">
      <alignment vertical="top"/>
    </xf>
    <xf numFmtId="0" fontId="8" fillId="34" borderId="0">
      <alignment vertical="top"/>
    </xf>
    <xf numFmtId="0" fontId="8" fillId="35" borderId="0">
      <alignment vertical="top"/>
    </xf>
    <xf numFmtId="0" fontId="58" fillId="36" borderId="0">
      <alignment vertical="top"/>
    </xf>
    <xf numFmtId="0" fontId="58" fillId="37" borderId="0">
      <alignment vertical="top"/>
    </xf>
    <xf numFmtId="0" fontId="8" fillId="38" borderId="0">
      <alignment vertical="top"/>
    </xf>
    <xf numFmtId="0" fontId="8" fillId="39" borderId="0">
      <alignment vertical="top"/>
    </xf>
    <xf numFmtId="0" fontId="58" fillId="40" borderId="0">
      <alignment vertical="top"/>
    </xf>
    <xf numFmtId="0" fontId="8" fillId="41" borderId="0">
      <alignment vertical="top"/>
    </xf>
    <xf numFmtId="0" fontId="8" fillId="42" borderId="0">
      <alignment vertical="top"/>
    </xf>
    <xf numFmtId="0" fontId="8" fillId="43" borderId="0">
      <alignment vertical="top"/>
    </xf>
    <xf numFmtId="0" fontId="8" fillId="44" borderId="0">
      <alignment vertical="top"/>
    </xf>
    <xf numFmtId="0" fontId="8" fillId="45" borderId="0">
      <alignment vertical="top"/>
    </xf>
    <xf numFmtId="0" fontId="8" fillId="46" borderId="0">
      <alignment vertical="top"/>
    </xf>
    <xf numFmtId="0" fontId="8" fillId="47" borderId="0">
      <alignment vertical="top"/>
    </xf>
    <xf numFmtId="0" fontId="8" fillId="48" borderId="0">
      <alignment vertical="top"/>
    </xf>
    <xf numFmtId="0" fontId="8" fillId="49" borderId="0">
      <alignment vertical="top"/>
    </xf>
    <xf numFmtId="0" fontId="8" fillId="50" borderId="0">
      <alignment vertical="top"/>
    </xf>
    <xf numFmtId="0" fontId="8" fillId="51" borderId="0">
      <alignment vertical="top"/>
    </xf>
    <xf numFmtId="0" fontId="8" fillId="52" borderId="0">
      <alignment vertical="top"/>
    </xf>
    <xf numFmtId="0" fontId="58" fillId="53" borderId="0">
      <alignment vertical="top"/>
    </xf>
    <xf numFmtId="0" fontId="58" fillId="54" borderId="0">
      <alignment vertical="top"/>
    </xf>
    <xf numFmtId="0" fontId="58" fillId="55" borderId="0">
      <alignment vertical="top"/>
    </xf>
    <xf numFmtId="0" fontId="58" fillId="56" borderId="0">
      <alignment vertical="top"/>
    </xf>
    <xf numFmtId="0" fontId="58" fillId="57" borderId="0">
      <alignment vertical="top"/>
    </xf>
    <xf numFmtId="0" fontId="58" fillId="58" borderId="0">
      <alignment vertical="top"/>
    </xf>
    <xf numFmtId="176" fontId="59" fillId="0" borderId="0">
      <alignment vertical="top"/>
    </xf>
    <xf numFmtId="178" fontId="59" fillId="0" borderId="0">
      <alignment vertical="top"/>
    </xf>
    <xf numFmtId="177" fontId="59" fillId="0" borderId="0">
      <alignment vertical="top"/>
    </xf>
    <xf numFmtId="179" fontId="59" fillId="0" borderId="0">
      <alignment vertical="top"/>
    </xf>
    <xf numFmtId="0" fontId="47" fillId="0" borderId="31">
      <alignment vertical="top"/>
    </xf>
    <xf numFmtId="0" fontId="48" fillId="0" borderId="32">
      <alignment vertical="top"/>
    </xf>
    <xf numFmtId="0" fontId="59" fillId="10" borderId="22">
      <alignment vertical="top"/>
    </xf>
    <xf numFmtId="9" fontId="59" fillId="0" borderId="0">
      <alignment vertical="top"/>
    </xf>
    <xf numFmtId="0" fontId="60" fillId="0" borderId="0">
      <alignment horizontal="center" vertical="center"/>
    </xf>
    <xf numFmtId="0" fontId="60" fillId="0" borderId="0">
      <alignment vertical="center"/>
    </xf>
    <xf numFmtId="0" fontId="61" fillId="59" borderId="33">
      <alignment horizontal="left" vertical="center"/>
    </xf>
    <xf numFmtId="0" fontId="61" fillId="60" borderId="33">
      <alignment horizontal="left" vertical="center"/>
    </xf>
    <xf numFmtId="0" fontId="61" fillId="0" borderId="33">
      <alignment horizontal="left" vertical="center"/>
      <protection locked="0"/>
    </xf>
    <xf numFmtId="0" fontId="61" fillId="0" borderId="33">
      <alignment horizontal="left" vertical="center" wrapText="1"/>
      <protection locked="0"/>
    </xf>
    <xf numFmtId="9" fontId="24" fillId="0" borderId="0">
      <alignment vertical="center"/>
    </xf>
    <xf numFmtId="0" fontId="62" fillId="61" borderId="0">
      <alignment vertical="center"/>
    </xf>
    <xf numFmtId="0" fontId="63" fillId="61" borderId="0">
      <alignment vertical="center"/>
    </xf>
    <xf numFmtId="0" fontId="8" fillId="0" borderId="0">
      <alignment vertical="center"/>
    </xf>
    <xf numFmtId="0" fontId="64" fillId="0" borderId="0"/>
    <xf numFmtId="0" fontId="24" fillId="0" borderId="0">
      <alignment vertical="center"/>
    </xf>
    <xf numFmtId="0" fontId="64" fillId="0" borderId="0">
      <protection locked="0"/>
    </xf>
    <xf numFmtId="0" fontId="65" fillId="0" borderId="0">
      <alignment vertical="center"/>
    </xf>
    <xf numFmtId="0" fontId="24" fillId="0" borderId="0"/>
    <xf numFmtId="0" fontId="24" fillId="0" borderId="0">
      <protection locked="0"/>
    </xf>
    <xf numFmtId="0" fontId="66" fillId="0" borderId="0">
      <alignment vertical="center"/>
    </xf>
    <xf numFmtId="0" fontId="67" fillId="62" borderId="0">
      <alignment vertical="center"/>
    </xf>
    <xf numFmtId="0" fontId="68" fillId="62" borderId="0">
      <alignment vertical="center"/>
    </xf>
    <xf numFmtId="0" fontId="69" fillId="0" borderId="0">
      <alignment vertical="center"/>
    </xf>
    <xf numFmtId="0" fontId="70" fillId="2" borderId="14">
      <alignment horizontal="center" vertical="center"/>
    </xf>
    <xf numFmtId="0" fontId="71" fillId="2" borderId="13">
      <alignment vertical="center"/>
    </xf>
    <xf numFmtId="0" fontId="17" fillId="0" borderId="0">
      <alignment vertical="center"/>
    </xf>
    <xf numFmtId="0" fontId="70" fillId="9" borderId="15">
      <alignment horizontal="left" vertical="center"/>
    </xf>
    <xf numFmtId="0" fontId="70" fillId="9" borderId="13">
      <alignment horizontal="left" vertical="center"/>
    </xf>
    <xf numFmtId="180" fontId="70" fillId="9" borderId="13">
      <alignment horizontal="left" vertical="center"/>
    </xf>
    <xf numFmtId="0" fontId="70" fillId="9" borderId="13"/>
    <xf numFmtId="181" fontId="70" fillId="9" borderId="13">
      <alignment horizontal="left" vertical="center"/>
    </xf>
    <xf numFmtId="0" fontId="14" fillId="9" borderId="13">
      <alignment horizontal="left" vertical="center" wrapText="1"/>
    </xf>
    <xf numFmtId="0" fontId="70" fillId="9" borderId="13">
      <alignment horizontal="left"/>
    </xf>
    <xf numFmtId="182" fontId="11" fillId="0" borderId="13">
      <alignment vertical="center" shrinkToFit="1"/>
    </xf>
    <xf numFmtId="182" fontId="11" fillId="9" borderId="15">
      <alignment vertical="center" shrinkToFit="1"/>
    </xf>
    <xf numFmtId="0" fontId="70" fillId="0" borderId="13">
      <alignment horizontal="left" vertical="center"/>
    </xf>
    <xf numFmtId="182" fontId="11" fillId="0" borderId="13">
      <alignment vertical="center" shrinkToFit="1"/>
      <protection locked="0"/>
    </xf>
    <xf numFmtId="0" fontId="70" fillId="0" borderId="13">
      <alignment horizontal="left"/>
    </xf>
    <xf numFmtId="180" fontId="70" fillId="0" borderId="13">
      <alignment horizontal="left" vertical="center"/>
    </xf>
    <xf numFmtId="180" fontId="70" fillId="0" borderId="13">
      <alignment horizontal="left"/>
    </xf>
    <xf numFmtId="181" fontId="70" fillId="0" borderId="13">
      <alignment horizontal="left" vertical="center"/>
    </xf>
    <xf numFmtId="181" fontId="70" fillId="0" borderId="13">
      <alignment horizontal="left"/>
    </xf>
    <xf numFmtId="3" fontId="70" fillId="0" borderId="13">
      <alignment horizontal="left" vertical="center"/>
    </xf>
    <xf numFmtId="0" fontId="14" fillId="0" borderId="13">
      <alignment horizontal="left" vertical="center" wrapText="1"/>
    </xf>
    <xf numFmtId="0" fontId="70" fillId="0" borderId="13"/>
    <xf numFmtId="182" fontId="70" fillId="0" borderId="13">
      <alignment vertical="center" shrinkToFit="1"/>
      <protection locked="0"/>
    </xf>
    <xf numFmtId="182" fontId="11" fillId="6" borderId="13">
      <alignment vertical="center" shrinkToFit="1"/>
    </xf>
    <xf numFmtId="182" fontId="70" fillId="3" borderId="13">
      <alignment vertical="center" shrinkToFit="1"/>
      <protection locked="0"/>
    </xf>
    <xf numFmtId="182" fontId="70" fillId="6" borderId="13">
      <alignment vertical="center" shrinkToFit="1"/>
    </xf>
    <xf numFmtId="0" fontId="72" fillId="2" borderId="0">
      <alignment vertical="center" wrapText="1"/>
    </xf>
    <xf numFmtId="0" fontId="73" fillId="2" borderId="0">
      <alignment vertical="center"/>
    </xf>
    <xf numFmtId="0" fontId="71" fillId="2" borderId="0">
      <alignment vertical="center"/>
    </xf>
    <xf numFmtId="0" fontId="74" fillId="2" borderId="0">
      <alignment vertical="center"/>
    </xf>
    <xf numFmtId="0" fontId="74" fillId="2" borderId="0">
      <alignment vertical="center" wrapText="1"/>
    </xf>
    <xf numFmtId="0" fontId="75" fillId="2" borderId="13">
      <alignment vertical="center"/>
    </xf>
    <xf numFmtId="0" fontId="70" fillId="2" borderId="13">
      <alignment horizontal="left" vertical="center"/>
    </xf>
    <xf numFmtId="10" fontId="74" fillId="2" borderId="0">
      <alignment vertical="center"/>
    </xf>
    <xf numFmtId="0" fontId="13" fillId="2" borderId="0">
      <alignment vertical="center"/>
    </xf>
    <xf numFmtId="182" fontId="70" fillId="4" borderId="13">
      <alignment vertical="center" shrinkToFit="1"/>
    </xf>
    <xf numFmtId="183" fontId="70" fillId="6" borderId="13">
      <alignment vertical="center" shrinkToFit="1"/>
    </xf>
    <xf numFmtId="0" fontId="24" fillId="2" borderId="0">
      <alignment vertical="center"/>
    </xf>
    <xf numFmtId="0" fontId="76" fillId="2" borderId="0">
      <alignment vertical="center"/>
    </xf>
    <xf numFmtId="0" fontId="77" fillId="2" borderId="0"/>
    <xf numFmtId="0" fontId="24" fillId="2" borderId="0">
      <alignment horizontal="center"/>
    </xf>
    <xf numFmtId="0" fontId="24" fillId="2" borderId="0"/>
    <xf numFmtId="10" fontId="24" fillId="2" borderId="0">
      <alignment wrapText="1"/>
    </xf>
    <xf numFmtId="182" fontId="14" fillId="3" borderId="21">
      <alignment vertical="center" shrinkToFit="1"/>
      <protection locked="0"/>
    </xf>
    <xf numFmtId="182" fontId="70" fillId="2" borderId="21">
      <alignment vertical="center" shrinkToFit="1"/>
      <protection locked="0"/>
    </xf>
    <xf numFmtId="182" fontId="14" fillId="6" borderId="21">
      <alignment vertical="center" shrinkToFit="1"/>
    </xf>
    <xf numFmtId="182" fontId="70" fillId="6" borderId="12">
      <alignment vertical="center" shrinkToFit="1"/>
    </xf>
    <xf numFmtId="180" fontId="76" fillId="2" borderId="0">
      <alignment vertical="center"/>
    </xf>
    <xf numFmtId="180" fontId="24" fillId="2" borderId="0"/>
    <xf numFmtId="0" fontId="74" fillId="2" borderId="0"/>
    <xf numFmtId="0" fontId="13" fillId="2" borderId="0"/>
    <xf numFmtId="0" fontId="74" fillId="2" borderId="0">
      <alignment horizontal="right" vertical="center"/>
    </xf>
    <xf numFmtId="0" fontId="78" fillId="2" borderId="16">
      <alignment vertical="center"/>
    </xf>
    <xf numFmtId="0" fontId="71" fillId="2" borderId="34">
      <alignment horizontal="center" vertical="center"/>
    </xf>
    <xf numFmtId="0" fontId="74" fillId="2" borderId="13">
      <alignment vertical="center"/>
    </xf>
    <xf numFmtId="0" fontId="74" fillId="2" borderId="14">
      <alignment vertical="center"/>
    </xf>
    <xf numFmtId="182" fontId="70" fillId="10" borderId="13">
      <alignment vertical="center" shrinkToFit="1"/>
    </xf>
    <xf numFmtId="0" fontId="71" fillId="2" borderId="0">
      <alignment horizontal="center" vertical="center"/>
    </xf>
    <xf numFmtId="0" fontId="14" fillId="0" borderId="13">
      <alignment vertical="center"/>
    </xf>
    <xf numFmtId="0" fontId="74" fillId="2" borderId="0">
      <alignment horizontal="center"/>
    </xf>
    <xf numFmtId="0" fontId="75" fillId="2" borderId="16">
      <alignment vertical="center"/>
    </xf>
    <xf numFmtId="0" fontId="71" fillId="2" borderId="15">
      <alignment horizontal="center" vertical="center" wrapText="1"/>
    </xf>
    <xf numFmtId="0" fontId="71" fillId="2" borderId="34">
      <alignment horizontal="center" vertical="center" wrapText="1"/>
    </xf>
    <xf numFmtId="182" fontId="11" fillId="10" borderId="13">
      <alignment vertical="center" shrinkToFit="1"/>
    </xf>
    <xf numFmtId="1" fontId="70" fillId="2" borderId="13">
      <alignment horizontal="center" vertical="center" wrapText="1"/>
    </xf>
    <xf numFmtId="3" fontId="70" fillId="2" borderId="13">
      <alignment horizontal="center" vertical="center" wrapText="1"/>
    </xf>
    <xf numFmtId="0" fontId="70" fillId="2" borderId="13">
      <alignment horizontal="left" vertical="center" wrapText="1"/>
    </xf>
    <xf numFmtId="0" fontId="11" fillId="0" borderId="13">
      <alignment horizontal="center" vertical="center"/>
    </xf>
    <xf numFmtId="0" fontId="71" fillId="2" borderId="13">
      <alignment horizontal="left" vertical="center" wrapText="1"/>
    </xf>
    <xf numFmtId="0" fontId="8" fillId="0" borderId="13">
      <alignment horizontal="center" vertical="center"/>
    </xf>
    <xf numFmtId="0" fontId="71" fillId="2" borderId="14">
      <alignment horizontal="left" vertical="center" wrapText="1"/>
    </xf>
    <xf numFmtId="0" fontId="8" fillId="0" borderId="14">
      <alignment horizontal="center" vertical="center"/>
    </xf>
    <xf numFmtId="0" fontId="70" fillId="9" borderId="15">
      <alignment vertical="center"/>
    </xf>
    <xf numFmtId="0" fontId="13" fillId="2" borderId="0">
      <alignment horizontal="right" vertical="center"/>
    </xf>
    <xf numFmtId="0" fontId="8" fillId="0" borderId="0">
      <alignment horizontal="center" vertical="center"/>
    </xf>
    <xf numFmtId="0" fontId="70" fillId="2" borderId="20">
      <alignment horizontal="center" vertical="center" wrapText="1"/>
    </xf>
    <xf numFmtId="0" fontId="70" fillId="2" borderId="35">
      <alignment horizontal="center" vertical="center" wrapText="1"/>
    </xf>
    <xf numFmtId="0" fontId="39" fillId="2" borderId="13">
      <alignment horizontal="left" vertical="center" wrapText="1"/>
    </xf>
    <xf numFmtId="0" fontId="70" fillId="2" borderId="18">
      <alignment horizontal="center" vertical="center" wrapText="1"/>
    </xf>
    <xf numFmtId="0" fontId="74" fillId="0" borderId="0"/>
    <xf numFmtId="0" fontId="13" fillId="0" borderId="0"/>
    <xf numFmtId="182" fontId="70" fillId="2" borderId="0">
      <alignment vertical="center" shrinkToFit="1"/>
      <protection locked="0"/>
    </xf>
    <xf numFmtId="182" fontId="14" fillId="2" borderId="13">
      <alignment vertical="top" shrinkToFit="1"/>
      <protection locked="0"/>
    </xf>
    <xf numFmtId="182" fontId="14" fillId="2" borderId="13">
      <alignment vertical="top" shrinkToFit="1"/>
    </xf>
    <xf numFmtId="182" fontId="14" fillId="6" borderId="13">
      <alignment vertical="top" shrinkToFit="1"/>
    </xf>
    <xf numFmtId="0" fontId="74" fillId="2" borderId="0">
      <alignment horizontal="center" vertical="center" wrapText="1"/>
    </xf>
    <xf numFmtId="10" fontId="74" fillId="2" borderId="0">
      <alignment horizontal="right" vertical="center"/>
    </xf>
    <xf numFmtId="0" fontId="8" fillId="2" borderId="0">
      <alignment vertical="center"/>
    </xf>
    <xf numFmtId="0" fontId="79" fillId="2" borderId="0">
      <alignment vertical="center"/>
    </xf>
    <xf numFmtId="184" fontId="70" fillId="6" borderId="13">
      <alignment vertical="center" shrinkToFit="1"/>
    </xf>
    <xf numFmtId="185" fontId="70" fillId="2" borderId="13">
      <alignment vertical="center" shrinkToFit="1"/>
    </xf>
    <xf numFmtId="1" fontId="13" fillId="2" borderId="13">
      <alignment horizontal="left" vertical="center"/>
    </xf>
    <xf numFmtId="184" fontId="70" fillId="2" borderId="13">
      <alignment vertical="center" shrinkToFit="1"/>
    </xf>
    <xf numFmtId="186" fontId="71" fillId="2" borderId="0">
      <alignment horizontal="right" vertical="center"/>
    </xf>
    <xf numFmtId="0" fontId="80" fillId="2" borderId="0">
      <alignment vertical="center"/>
    </xf>
    <xf numFmtId="0" fontId="74" fillId="2" borderId="0">
      <alignment horizontal="left" vertical="center"/>
    </xf>
    <xf numFmtId="182" fontId="11" fillId="2" borderId="13">
      <alignment vertical="center" shrinkToFit="1"/>
      <protection locked="0"/>
    </xf>
    <xf numFmtId="182" fontId="11" fillId="2" borderId="14">
      <alignment vertical="center" shrinkToFit="1"/>
      <protection locked="0"/>
    </xf>
    <xf numFmtId="182" fontId="16" fillId="2" borderId="13">
      <alignment vertical="center" shrinkToFit="1"/>
      <protection locked="0"/>
    </xf>
    <xf numFmtId="186" fontId="74" fillId="2" borderId="35">
      <alignment vertical="center"/>
    </xf>
    <xf numFmtId="181" fontId="70" fillId="6" borderId="13">
      <alignment vertical="center" shrinkToFit="1"/>
    </xf>
    <xf numFmtId="0" fontId="70" fillId="2" borderId="0">
      <alignment vertical="center" wrapText="1"/>
    </xf>
    <xf numFmtId="0" fontId="81" fillId="2" borderId="13">
      <alignment horizontal="left" vertical="center"/>
    </xf>
    <xf numFmtId="0" fontId="82" fillId="2" borderId="13">
      <alignment vertical="center"/>
    </xf>
    <xf numFmtId="182" fontId="81" fillId="6" borderId="13">
      <alignment vertical="center" shrinkToFit="1"/>
    </xf>
    <xf numFmtId="183" fontId="81" fillId="6" borderId="13">
      <alignment vertical="center" shrinkToFit="1"/>
    </xf>
    <xf numFmtId="187" fontId="8" fillId="0" borderId="0">
      <alignment vertical="center"/>
    </xf>
    <xf numFmtId="0" fontId="9" fillId="0" borderId="0">
      <alignment vertical="center"/>
    </xf>
    <xf numFmtId="0" fontId="11" fillId="0" borderId="0">
      <alignment vertical="center"/>
    </xf>
    <xf numFmtId="49" fontId="70" fillId="2" borderId="13">
      <alignment horizontal="left" vertical="center"/>
      <protection locked="0"/>
    </xf>
    <xf numFmtId="49" fontId="75" fillId="2" borderId="11">
      <alignment vertical="center"/>
      <protection locked="0"/>
    </xf>
    <xf numFmtId="0" fontId="75" fillId="2" borderId="16">
      <alignment horizontal="right" vertical="center" wrapText="1"/>
    </xf>
    <xf numFmtId="0" fontId="82" fillId="2" borderId="10">
      <alignment vertical="center"/>
    </xf>
    <xf numFmtId="0" fontId="82" fillId="2" borderId="12">
      <alignment vertical="center"/>
    </xf>
    <xf numFmtId="0" fontId="83" fillId="2" borderId="13">
      <alignment vertical="center"/>
    </xf>
    <xf numFmtId="0" fontId="78" fillId="2" borderId="13">
      <alignment vertical="center" indent="6"/>
    </xf>
    <xf numFmtId="0" fontId="84" fillId="2" borderId="0">
      <alignment horizontal="center" vertical="center" wrapText="1"/>
    </xf>
    <xf numFmtId="0" fontId="84" fillId="2" borderId="0">
      <alignment horizontal="center" vertical="center"/>
    </xf>
    <xf numFmtId="0" fontId="70" fillId="2" borderId="34">
      <alignment horizontal="center" vertical="center"/>
    </xf>
    <xf numFmtId="0" fontId="75" fillId="2" borderId="16">
      <alignment horizontal="right" vertical="center"/>
    </xf>
    <xf numFmtId="0" fontId="70" fillId="2" borderId="13">
      <alignment vertical="center" wrapText="1" indent="6"/>
    </xf>
    <xf numFmtId="0" fontId="70" fillId="2" borderId="34">
      <alignment horizontal="center" vertical="center" wrapText="1"/>
    </xf>
    <xf numFmtId="0" fontId="70" fillId="2" borderId="13">
      <alignment horizontal="left" vertical="center"/>
      <protection locked="0"/>
    </xf>
    <xf numFmtId="0" fontId="75" fillId="2" borderId="13">
      <alignment vertical="center"/>
      <protection locked="0"/>
    </xf>
    <xf numFmtId="0" fontId="70" fillId="2" borderId="13">
      <alignment horizontal="left" vertical="center"/>
      <protection locked="0"/>
    </xf>
    <xf numFmtId="0" fontId="75" fillId="2" borderId="13">
      <alignment vertical="center"/>
      <protection locked="0"/>
    </xf>
    <xf numFmtId="0" fontId="70" fillId="2" borderId="13">
      <alignment horizontal="left" vertical="center"/>
      <protection locked="0"/>
    </xf>
    <xf numFmtId="0" fontId="75" fillId="2" borderId="13">
      <alignment vertical="center"/>
      <protection locked="0"/>
    </xf>
    <xf numFmtId="0" fontId="70" fillId="2" borderId="13">
      <alignment horizontal="left" vertical="center"/>
      <protection locked="0"/>
    </xf>
    <xf numFmtId="0" fontId="70" fillId="2" borderId="13">
      <alignment vertical="center"/>
      <protection locked="0"/>
    </xf>
    <xf numFmtId="42" fontId="41" fillId="0" borderId="0">
      <alignment vertical="top"/>
    </xf>
    <xf numFmtId="44" fontId="41" fillId="0" borderId="0">
      <alignment vertical="top"/>
    </xf>
    <xf numFmtId="41" fontId="41" fillId="0" borderId="0">
      <alignment vertical="top"/>
    </xf>
    <xf numFmtId="43" fontId="41" fillId="0" borderId="0">
      <alignment vertical="top"/>
    </xf>
    <xf numFmtId="0" fontId="85" fillId="0" borderId="0">
      <alignment vertical="top"/>
    </xf>
    <xf numFmtId="0" fontId="46" fillId="0" borderId="36">
      <alignment vertical="top"/>
    </xf>
    <xf numFmtId="0" fontId="47" fillId="0" borderId="36">
      <alignment vertical="top"/>
    </xf>
    <xf numFmtId="0" fontId="48" fillId="0" borderId="37">
      <alignment vertical="top"/>
    </xf>
    <xf numFmtId="0" fontId="86" fillId="13" borderId="28">
      <alignment vertical="top"/>
    </xf>
    <xf numFmtId="0" fontId="24" fillId="0" borderId="0">
      <alignment vertical="center"/>
    </xf>
    <xf numFmtId="0" fontId="24" fillId="0" borderId="0"/>
    <xf numFmtId="0" fontId="87" fillId="2" borderId="0">
      <alignment horizontal="center" vertical="center"/>
    </xf>
    <xf numFmtId="0" fontId="70" fillId="2" borderId="13">
      <alignment horizontal="center" vertical="center" wrapText="1"/>
    </xf>
    <xf numFmtId="0" fontId="70" fillId="2" borderId="13">
      <alignment horizontal="left" vertical="center"/>
    </xf>
    <xf numFmtId="0" fontId="83" fillId="2" borderId="13">
      <alignment horizontal="center" vertical="center"/>
    </xf>
    <xf numFmtId="0" fontId="83" fillId="2" borderId="13">
      <alignment horizontal="center" vertical="center" wrapText="1"/>
    </xf>
    <xf numFmtId="0" fontId="70" fillId="2" borderId="0">
      <alignment vertical="center"/>
    </xf>
    <xf numFmtId="0" fontId="70" fillId="2" borderId="0">
      <alignment horizontal="right" vertical="center"/>
    </xf>
    <xf numFmtId="0" fontId="83" fillId="2" borderId="10">
      <alignment horizontal="center" vertical="center"/>
    </xf>
    <xf numFmtId="0" fontId="83" fillId="2" borderId="12">
      <alignment horizontal="center" vertical="center"/>
    </xf>
    <xf numFmtId="0" fontId="70" fillId="2" borderId="10">
      <alignment horizontal="center" vertical="center" wrapText="1"/>
    </xf>
    <xf numFmtId="0" fontId="70" fillId="2" borderId="11">
      <alignment horizontal="center" vertical="center" wrapText="1"/>
    </xf>
    <xf numFmtId="0" fontId="70" fillId="2" borderId="12">
      <alignment horizontal="center" vertical="center" wrapText="1"/>
    </xf>
    <xf numFmtId="0" fontId="70" fillId="2" borderId="13">
      <alignment horizontal="center" vertical="center" wrapText="1"/>
    </xf>
    <xf numFmtId="49" fontId="70" fillId="2" borderId="13">
      <alignment horizontal="left" vertical="center"/>
    </xf>
    <xf numFmtId="0" fontId="75" fillId="2" borderId="12">
      <alignment vertical="center"/>
    </xf>
    <xf numFmtId="0" fontId="83" fillId="2" borderId="0">
      <alignment horizontal="left" vertical="center"/>
    </xf>
    <xf numFmtId="0" fontId="79" fillId="2" borderId="0">
      <alignment horizontal="right" vertical="center"/>
    </xf>
    <xf numFmtId="0" fontId="79" fillId="2" borderId="0">
      <alignment horizontal="left" vertical="center"/>
    </xf>
    <xf numFmtId="0" fontId="81" fillId="2" borderId="12">
      <alignment vertical="center"/>
    </xf>
    <xf numFmtId="0" fontId="24" fillId="0" borderId="0">
      <alignment vertical="center"/>
    </xf>
    <xf numFmtId="0" fontId="24" fillId="0" borderId="0"/>
    <xf numFmtId="0" fontId="87" fillId="2" borderId="0">
      <alignment horizontal="center" vertical="center"/>
    </xf>
    <xf numFmtId="0" fontId="70" fillId="2" borderId="13">
      <alignment horizontal="center" vertical="center" wrapText="1"/>
    </xf>
    <xf numFmtId="0" fontId="83" fillId="2" borderId="13">
      <alignment horizontal="center" vertical="center"/>
    </xf>
    <xf numFmtId="0" fontId="83" fillId="2" borderId="13">
      <alignment horizontal="center" vertical="center" wrapText="1"/>
    </xf>
    <xf numFmtId="0" fontId="70" fillId="2" borderId="0">
      <alignment horizontal="left" vertical="center"/>
    </xf>
    <xf numFmtId="0" fontId="70" fillId="2" borderId="0">
      <alignment vertical="center"/>
    </xf>
    <xf numFmtId="0" fontId="70" fillId="2" borderId="0">
      <alignment horizontal="right" vertical="center"/>
    </xf>
    <xf numFmtId="0" fontId="70" fillId="2" borderId="16">
      <alignment horizontal="right" vertical="center"/>
    </xf>
    <xf numFmtId="0" fontId="83" fillId="2" borderId="10">
      <alignment horizontal="center" vertical="center"/>
    </xf>
    <xf numFmtId="0" fontId="83" fillId="2" borderId="12">
      <alignment horizontal="center" vertical="center"/>
    </xf>
    <xf numFmtId="0" fontId="70" fillId="2" borderId="10">
      <alignment horizontal="center" vertical="center" wrapText="1"/>
    </xf>
    <xf numFmtId="0" fontId="70" fillId="2" borderId="11">
      <alignment horizontal="center" vertical="center" wrapText="1"/>
    </xf>
    <xf numFmtId="0" fontId="70" fillId="2" borderId="12">
      <alignment horizontal="center" vertical="center" wrapText="1"/>
    </xf>
    <xf numFmtId="0" fontId="70" fillId="2" borderId="13">
      <alignment horizontal="center" vertical="center" wrapText="1"/>
    </xf>
    <xf numFmtId="49" fontId="70" fillId="2" borderId="13">
      <alignment horizontal="left" vertical="center"/>
    </xf>
    <xf numFmtId="180" fontId="75" fillId="2" borderId="12">
      <alignment horizontal="left" vertical="center"/>
    </xf>
    <xf numFmtId="188" fontId="75" fillId="2" borderId="12">
      <alignment horizontal="left" vertical="center"/>
    </xf>
    <xf numFmtId="0" fontId="75" fillId="2" borderId="12">
      <alignment vertical="center"/>
    </xf>
    <xf numFmtId="180" fontId="75" fillId="2" borderId="19">
      <alignment horizontal="left" vertical="center"/>
    </xf>
    <xf numFmtId="188" fontId="75" fillId="2" borderId="19">
      <alignment horizontal="left" vertical="center"/>
    </xf>
    <xf numFmtId="49" fontId="70" fillId="0" borderId="13">
      <alignment horizontal="left" vertical="center"/>
    </xf>
    <xf numFmtId="0" fontId="75" fillId="2" borderId="11">
      <alignment vertical="center"/>
    </xf>
    <xf numFmtId="0" fontId="75" fillId="2" borderId="0">
      <alignment vertical="center"/>
    </xf>
    <xf numFmtId="0" fontId="24" fillId="0" borderId="0">
      <alignment vertical="center"/>
    </xf>
    <xf numFmtId="0" fontId="24" fillId="0" borderId="0"/>
    <xf numFmtId="0" fontId="83" fillId="2" borderId="0">
      <alignment vertical="center"/>
    </xf>
    <xf numFmtId="0" fontId="87" fillId="2" borderId="0">
      <alignment horizontal="center" vertical="center"/>
    </xf>
    <xf numFmtId="0" fontId="70" fillId="2" borderId="13">
      <alignment vertical="center"/>
    </xf>
    <xf numFmtId="0" fontId="83" fillId="2" borderId="13">
      <alignment horizontal="center" vertical="center"/>
    </xf>
    <xf numFmtId="0" fontId="83" fillId="2" borderId="13">
      <alignment horizontal="center" vertical="center" wrapText="1"/>
    </xf>
    <xf numFmtId="0" fontId="88" fillId="2" borderId="0">
      <alignment vertical="center"/>
    </xf>
    <xf numFmtId="0" fontId="38" fillId="2" borderId="0">
      <alignment vertical="center"/>
    </xf>
    <xf numFmtId="0" fontId="83" fillId="2" borderId="10">
      <alignment horizontal="center" vertical="center" wrapText="1"/>
    </xf>
    <xf numFmtId="0" fontId="83" fillId="2" borderId="11">
      <alignment horizontal="center" vertical="center" wrapText="1"/>
    </xf>
    <xf numFmtId="0" fontId="83" fillId="2" borderId="12">
      <alignment horizontal="center" vertical="center" wrapText="1"/>
    </xf>
    <xf numFmtId="0" fontId="83" fillId="2" borderId="13">
      <alignment horizontal="center" vertical="center" wrapText="1"/>
    </xf>
    <xf numFmtId="0" fontId="82" fillId="2" borderId="13">
      <alignment vertical="center" indent="4"/>
    </xf>
    <xf numFmtId="187" fontId="70" fillId="2" borderId="13">
      <alignment vertical="center"/>
    </xf>
    <xf numFmtId="0" fontId="79" fillId="2" borderId="16">
      <alignment horizontal="right" vertical="center"/>
    </xf>
    <xf numFmtId="0" fontId="70" fillId="0" borderId="13">
      <alignment vertical="center"/>
    </xf>
    <xf numFmtId="187" fontId="39" fillId="2" borderId="13">
      <alignment vertical="center"/>
    </xf>
    <xf numFmtId="0" fontId="39" fillId="2" borderId="13">
      <alignment vertical="center"/>
    </xf>
    <xf numFmtId="0" fontId="24" fillId="0" borderId="0">
      <alignment vertical="center"/>
    </xf>
    <xf numFmtId="0" fontId="24" fillId="0" borderId="0"/>
    <xf numFmtId="0" fontId="83" fillId="2" borderId="0">
      <alignment vertical="center"/>
    </xf>
    <xf numFmtId="0" fontId="87" fillId="2" borderId="0">
      <alignment horizontal="center" vertical="center"/>
    </xf>
    <xf numFmtId="0" fontId="70" fillId="2" borderId="13">
      <alignment vertical="center"/>
    </xf>
    <xf numFmtId="0" fontId="83" fillId="2" borderId="13">
      <alignment horizontal="center" vertical="center"/>
    </xf>
    <xf numFmtId="0" fontId="88" fillId="2" borderId="0">
      <alignment vertical="center"/>
    </xf>
    <xf numFmtId="1" fontId="70" fillId="2" borderId="13">
      <alignment horizontal="left" vertical="center"/>
    </xf>
    <xf numFmtId="0" fontId="78" fillId="2" borderId="13">
      <alignment horizontal="center" vertical="center" wrapText="1"/>
    </xf>
    <xf numFmtId="0" fontId="78" fillId="2" borderId="10">
      <alignment horizontal="center" vertical="center" wrapText="1"/>
    </xf>
    <xf numFmtId="0" fontId="78" fillId="2" borderId="11">
      <alignment horizontal="center" vertical="center" wrapText="1"/>
    </xf>
    <xf numFmtId="0" fontId="78" fillId="2" borderId="12">
      <alignment horizontal="center" vertical="center" wrapText="1"/>
    </xf>
    <xf numFmtId="10" fontId="89" fillId="2" borderId="0">
      <alignment horizontal="right" vertical="center"/>
    </xf>
    <xf numFmtId="10" fontId="78" fillId="2" borderId="13">
      <alignment horizontal="center" vertical="center" wrapText="1"/>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0" fontId="24" fillId="0" borderId="0">
      <alignment vertical="center"/>
    </xf>
    <xf numFmtId="0" fontId="24" fillId="0" borderId="0"/>
    <xf numFmtId="0" fontId="83" fillId="2" borderId="0">
      <alignment vertical="center"/>
    </xf>
    <xf numFmtId="0" fontId="87" fillId="2" borderId="0">
      <alignment horizontal="center" vertical="center"/>
    </xf>
    <xf numFmtId="0" fontId="70" fillId="2" borderId="13">
      <alignment vertical="center"/>
    </xf>
    <xf numFmtId="0" fontId="83" fillId="2" borderId="13">
      <alignment horizontal="center" vertical="center"/>
    </xf>
    <xf numFmtId="0" fontId="83" fillId="2" borderId="13">
      <alignment horizontal="center" vertical="center" wrapText="1"/>
    </xf>
    <xf numFmtId="0" fontId="88" fillId="2" borderId="0">
      <alignment vertical="center"/>
    </xf>
    <xf numFmtId="10" fontId="75" fillId="2" borderId="0">
      <alignment horizontal="right" vertical="center"/>
    </xf>
    <xf numFmtId="10" fontId="83" fillId="2" borderId="13">
      <alignment horizontal="center" vertical="center" wrapText="1"/>
    </xf>
    <xf numFmtId="1" fontId="70" fillId="2" borderId="13">
      <alignment horizontal="left" vertical="center"/>
    </xf>
    <xf numFmtId="1" fontId="70" fillId="2" borderId="13">
      <alignment vertical="center"/>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49" fontId="70" fillId="2" borderId="13">
      <alignment vertical="center"/>
      <protection locked="0"/>
    </xf>
    <xf numFmtId="49" fontId="75" fillId="2" borderId="13">
      <alignment vertical="center"/>
      <protection locked="0"/>
    </xf>
    <xf numFmtId="0" fontId="24" fillId="0" borderId="0"/>
    <xf numFmtId="0" fontId="83" fillId="2" borderId="0">
      <alignment vertical="center"/>
    </xf>
    <xf numFmtId="0" fontId="87" fillId="2" borderId="0">
      <alignment horizontal="center" vertical="center"/>
    </xf>
    <xf numFmtId="0" fontId="70" fillId="2" borderId="13">
      <alignment horizontal="left" vertical="center"/>
    </xf>
    <xf numFmtId="0" fontId="87" fillId="2" borderId="0">
      <alignment horizontal="center" vertical="center" wrapText="1"/>
    </xf>
    <xf numFmtId="0" fontId="83" fillId="2" borderId="13">
      <alignment horizontal="center" vertical="center"/>
    </xf>
    <xf numFmtId="0" fontId="83" fillId="2" borderId="13">
      <alignment horizontal="center" vertical="center" wrapText="1"/>
    </xf>
    <xf numFmtId="180" fontId="70" fillId="2" borderId="13">
      <alignment horizontal="left" vertical="center"/>
    </xf>
    <xf numFmtId="180" fontId="75" fillId="2" borderId="13">
      <alignment horizontal="left" vertical="center"/>
    </xf>
    <xf numFmtId="188" fontId="75" fillId="2" borderId="13">
      <alignment horizontal="left" vertical="center"/>
    </xf>
    <xf numFmtId="0" fontId="75" fillId="2" borderId="13">
      <alignment vertical="center"/>
    </xf>
    <xf numFmtId="0" fontId="75" fillId="2" borderId="0">
      <alignment horizontal="right" vertical="center" wrapText="1"/>
    </xf>
    <xf numFmtId="0" fontId="75" fillId="2" borderId="13">
      <alignment horizontal="left" vertical="center"/>
    </xf>
    <xf numFmtId="180" fontId="70" fillId="2" borderId="13">
      <alignment horizontal="left" vertical="center"/>
      <protection locked="0"/>
    </xf>
    <xf numFmtId="0" fontId="75" fillId="2" borderId="13">
      <alignment vertical="center"/>
      <protection locked="0"/>
    </xf>
    <xf numFmtId="0" fontId="90" fillId="2" borderId="13">
      <alignment vertical="center"/>
    </xf>
    <xf numFmtId="0" fontId="82" fillId="2" borderId="13">
      <alignment vertical="center"/>
    </xf>
    <xf numFmtId="0" fontId="24" fillId="0" borderId="0"/>
    <xf numFmtId="0" fontId="83" fillId="2" borderId="0">
      <alignment vertical="center"/>
    </xf>
    <xf numFmtId="0" fontId="87" fillId="2" borderId="0">
      <alignment horizontal="center" vertical="center"/>
    </xf>
    <xf numFmtId="0" fontId="70" fillId="2" borderId="13">
      <alignment horizontal="center" vertical="center"/>
    </xf>
    <xf numFmtId="0" fontId="70" fillId="2" borderId="13">
      <alignment horizontal="center" vertical="center"/>
    </xf>
    <xf numFmtId="0" fontId="70" fillId="2" borderId="13">
      <alignment horizontal="center" vertical="center" wrapText="1"/>
    </xf>
    <xf numFmtId="0" fontId="70" fillId="2" borderId="13">
      <alignment horizontal="left" vertical="center"/>
    </xf>
    <xf numFmtId="0" fontId="70" fillId="2" borderId="13">
      <alignment vertical="center"/>
    </xf>
    <xf numFmtId="180" fontId="70" fillId="2" borderId="13">
      <alignment vertical="center"/>
    </xf>
    <xf numFmtId="0" fontId="70" fillId="2" borderId="13">
      <alignment horizontal="left" vertical="center"/>
    </xf>
    <xf numFmtId="0" fontId="81" fillId="2" borderId="13">
      <alignment vertical="center"/>
    </xf>
    <xf numFmtId="0" fontId="75" fillId="2" borderId="0">
      <alignment horizontal="right" vertical="center"/>
    </xf>
    <xf numFmtId="0" fontId="14" fillId="3" borderId="14">
      <alignment horizontal="center" vertical="center" wrapText="1"/>
      <protection locked="0"/>
    </xf>
    <xf numFmtId="0" fontId="70" fillId="9" borderId="13">
      <alignment vertical="center"/>
    </xf>
    <xf numFmtId="182" fontId="11" fillId="9" borderId="13">
      <alignment vertical="center" shrinkToFit="1"/>
    </xf>
    <xf numFmtId="182" fontId="14" fillId="63" borderId="13">
      <alignment vertical="center" shrinkToFit="1"/>
    </xf>
    <xf numFmtId="0" fontId="28" fillId="3" borderId="14">
      <alignment horizontal="center" vertical="center" wrapText="1"/>
      <protection locked="0"/>
    </xf>
    <xf numFmtId="0" fontId="14" fillId="3" borderId="34">
      <alignment horizontal="center" vertical="center"/>
      <protection locked="0"/>
    </xf>
    <xf numFmtId="0" fontId="14" fillId="3" borderId="13">
      <alignment horizontal="center" vertical="center" wrapText="1"/>
      <protection locked="0"/>
    </xf>
    <xf numFmtId="0" fontId="11" fillId="2" borderId="13">
      <alignment horizontal="center" vertical="center" wrapText="1"/>
    </xf>
    <xf numFmtId="0" fontId="14" fillId="63" borderId="0">
      <alignment vertical="center"/>
    </xf>
    <xf numFmtId="0" fontId="14" fillId="63" borderId="15">
      <alignment vertical="center"/>
    </xf>
    <xf numFmtId="0" fontId="0" fillId="0" borderId="0">
      <alignment vertical="center"/>
    </xf>
    <xf numFmtId="0" fontId="11" fillId="0" borderId="13">
      <alignment horizontal="left" vertical="center"/>
    </xf>
    <xf numFmtId="0" fontId="11" fillId="0" borderId="13">
      <alignment vertical="center"/>
    </xf>
    <xf numFmtId="0" fontId="59" fillId="63" borderId="0">
      <alignment vertical="center"/>
    </xf>
    <xf numFmtId="0" fontId="14" fillId="63" borderId="13">
      <alignment vertical="center"/>
    </xf>
    <xf numFmtId="182" fontId="14" fillId="63" borderId="13">
      <alignment vertical="center" shrinkToFit="1"/>
      <protection locked="0"/>
    </xf>
    <xf numFmtId="0" fontId="11" fillId="2" borderId="13">
      <alignment horizontal="center" vertical="center"/>
    </xf>
    <xf numFmtId="182" fontId="39" fillId="0" borderId="13">
      <alignment vertical="center" shrinkToFit="1"/>
      <protection locked="0"/>
    </xf>
    <xf numFmtId="0" fontId="70" fillId="63" borderId="13">
      <alignment vertical="center"/>
    </xf>
    <xf numFmtId="182" fontId="70" fillId="63" borderId="13">
      <alignment vertical="center" shrinkToFit="1"/>
      <protection locked="0"/>
    </xf>
    <xf numFmtId="0" fontId="24" fillId="0" borderId="0">
      <alignment vertical="center"/>
    </xf>
    <xf numFmtId="0" fontId="24" fillId="0" borderId="0"/>
    <xf numFmtId="0" fontId="83" fillId="2" borderId="0">
      <alignment vertical="center"/>
    </xf>
    <xf numFmtId="10" fontId="24" fillId="2" borderId="0">
      <alignment vertical="center" wrapText="1"/>
    </xf>
    <xf numFmtId="0" fontId="87" fillId="2" borderId="0">
      <alignment horizontal="center" vertical="center"/>
    </xf>
    <xf numFmtId="0" fontId="76" fillId="2" borderId="0">
      <alignment horizontal="center" vertical="center"/>
    </xf>
    <xf numFmtId="10" fontId="75" fillId="2" borderId="16">
      <alignment horizontal="right" vertical="center" wrapText="1"/>
    </xf>
    <xf numFmtId="49" fontId="14" fillId="2" borderId="20">
      <alignment horizontal="center" vertical="center"/>
    </xf>
    <xf numFmtId="49" fontId="14" fillId="2" borderId="18">
      <alignment horizontal="center" vertical="center"/>
    </xf>
    <xf numFmtId="49" fontId="14" fillId="2" borderId="14">
      <alignment horizontal="center" vertical="center"/>
    </xf>
    <xf numFmtId="0" fontId="70" fillId="2" borderId="14">
      <alignment horizontal="center" vertical="center" wrapText="1"/>
    </xf>
    <xf numFmtId="0" fontId="70" fillId="2" borderId="10">
      <alignment horizontal="center" vertical="center"/>
    </xf>
    <xf numFmtId="0" fontId="70" fillId="2" borderId="11">
      <alignment horizontal="center" vertical="center"/>
    </xf>
    <xf numFmtId="0" fontId="70" fillId="2" borderId="12">
      <alignment horizontal="center" vertical="center"/>
    </xf>
    <xf numFmtId="49" fontId="14" fillId="2" borderId="21">
      <alignment horizontal="center" vertical="center"/>
    </xf>
    <xf numFmtId="49" fontId="14" fillId="2" borderId="19">
      <alignment horizontal="center" vertical="center"/>
    </xf>
    <xf numFmtId="49" fontId="14" fillId="2" borderId="15">
      <alignment horizontal="center" vertical="center"/>
    </xf>
    <xf numFmtId="0" fontId="70" fillId="2" borderId="15">
      <alignment horizontal="center" vertical="center" wrapText="1"/>
    </xf>
    <xf numFmtId="0" fontId="70" fillId="2" borderId="13">
      <alignment horizontal="center" vertical="center"/>
    </xf>
    <xf numFmtId="10" fontId="70" fillId="2" borderId="13">
      <alignment horizontal="center" vertical="center" wrapText="1"/>
    </xf>
    <xf numFmtId="49" fontId="31" fillId="2" borderId="13">
      <alignment horizontal="left" vertical="center"/>
    </xf>
    <xf numFmtId="0" fontId="31" fillId="2" borderId="13">
      <alignment horizontal="left" vertical="center"/>
    </xf>
    <xf numFmtId="49" fontId="31" fillId="2" borderId="13">
      <alignment horizontal="center" vertical="center" wrapText="1"/>
    </xf>
    <xf numFmtId="49" fontId="31" fillId="2" borderId="13">
      <alignment horizontal="left" vertical="center" wrapText="1" shrinkToFit="1"/>
    </xf>
    <xf numFmtId="0" fontId="75" fillId="2" borderId="10">
      <alignment horizontal="center" vertical="center"/>
    </xf>
    <xf numFmtId="0" fontId="75" fillId="2" borderId="12">
      <alignment horizontal="center" vertical="center"/>
    </xf>
    <xf numFmtId="0" fontId="24" fillId="0" borderId="0"/>
    <xf numFmtId="0" fontId="83" fillId="2" borderId="13">
      <alignment vertical="center" indent="6"/>
    </xf>
    <xf numFmtId="0" fontId="24" fillId="0" borderId="0">
      <alignment vertical="center"/>
    </xf>
    <xf numFmtId="0" fontId="24" fillId="0" borderId="0"/>
    <xf numFmtId="0" fontId="24" fillId="0" borderId="0">
      <alignment vertical="center"/>
    </xf>
    <xf numFmtId="0" fontId="70" fillId="2" borderId="13">
      <alignment vertical="center"/>
    </xf>
    <xf numFmtId="185" fontId="70" fillId="6" borderId="13">
      <alignment vertical="center" shrinkToFit="1"/>
    </xf>
    <xf numFmtId="0" fontId="70" fillId="0" borderId="13">
      <alignment vertical="center"/>
    </xf>
    <xf numFmtId="182" fontId="70" fillId="2" borderId="13">
      <alignment vertical="center" shrinkToFit="1"/>
      <protection locked="0"/>
    </xf>
    <xf numFmtId="0" fontId="75" fillId="0" borderId="13">
      <alignment vertical="center"/>
    </xf>
    <xf numFmtId="0" fontId="70" fillId="2" borderId="13">
      <alignment vertical="center"/>
    </xf>
    <xf numFmtId="0" fontId="70" fillId="2" borderId="13">
      <alignment vertical="center"/>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0" fontId="24" fillId="0" borderId="0"/>
    <xf numFmtId="0" fontId="70" fillId="2" borderId="13">
      <alignment horizontal="center" vertical="center" wrapText="1"/>
    </xf>
    <xf numFmtId="0" fontId="24" fillId="0" borderId="0">
      <alignment vertical="center"/>
    </xf>
    <xf numFmtId="182" fontId="70" fillId="2" borderId="13">
      <alignment vertical="center" shrinkToFit="1"/>
    </xf>
    <xf numFmtId="0" fontId="83" fillId="2" borderId="0">
      <alignment vertical="center"/>
    </xf>
    <xf numFmtId="0" fontId="88" fillId="2" borderId="0">
      <alignment vertical="center"/>
    </xf>
    <xf numFmtId="0" fontId="75" fillId="2" borderId="13">
      <alignment vertical="center"/>
    </xf>
    <xf numFmtId="182" fontId="70" fillId="2" borderId="13">
      <alignment vertical="center" shrinkToFit="1"/>
      <protection locked="0"/>
    </xf>
    <xf numFmtId="0" fontId="75" fillId="2" borderId="13">
      <alignment vertical="center"/>
    </xf>
    <xf numFmtId="0" fontId="75" fillId="2" borderId="13">
      <alignment vertical="center"/>
      <protection locked="0"/>
    </xf>
    <xf numFmtId="0" fontId="82" fillId="2" borderId="13">
      <alignment vertical="center" indent="4"/>
    </xf>
    <xf numFmtId="0" fontId="75" fillId="2" borderId="0">
      <alignment horizontal="right" vertical="center" wrapText="1"/>
    </xf>
    <xf numFmtId="0" fontId="87" fillId="2" borderId="0">
      <alignment horizontal="center" vertical="center"/>
    </xf>
    <xf numFmtId="0" fontId="87" fillId="2" borderId="0">
      <alignment horizontal="center" vertical="center" wrapText="1"/>
    </xf>
    <xf numFmtId="0" fontId="83" fillId="2" borderId="14">
      <alignment horizontal="center" vertical="center" wrapText="1"/>
    </xf>
    <xf numFmtId="0" fontId="83" fillId="2" borderId="15">
      <alignment horizontal="center" vertical="center" wrapText="1"/>
    </xf>
    <xf numFmtId="0" fontId="83" fillId="2" borderId="13">
      <alignment horizontal="center" vertical="center" wrapText="1"/>
    </xf>
    <xf numFmtId="0" fontId="83" fillId="2" borderId="15">
      <alignment horizontal="center" vertical="center"/>
    </xf>
    <xf numFmtId="0" fontId="83" fillId="2" borderId="18">
      <alignment horizontal="center" vertical="center" wrapText="1"/>
    </xf>
    <xf numFmtId="0" fontId="83" fillId="2" borderId="19">
      <alignment horizontal="center" vertical="center" wrapText="1"/>
    </xf>
    <xf numFmtId="0" fontId="24" fillId="0" borderId="0"/>
    <xf numFmtId="0" fontId="24" fillId="0" borderId="0">
      <alignment vertical="center"/>
    </xf>
    <xf numFmtId="0" fontId="24" fillId="0" borderId="0">
      <alignment vertical="center"/>
    </xf>
    <xf numFmtId="0" fontId="6" fillId="0" borderId="0">
      <alignment vertical="center"/>
    </xf>
    <xf numFmtId="0" fontId="24" fillId="0" borderId="0"/>
    <xf numFmtId="0" fontId="83" fillId="2" borderId="0"/>
    <xf numFmtId="0" fontId="70" fillId="2" borderId="0"/>
    <xf numFmtId="0" fontId="87" fillId="2" borderId="0">
      <alignment horizontal="center" vertical="center"/>
    </xf>
    <xf numFmtId="0" fontId="70" fillId="2" borderId="0">
      <alignment vertical="center"/>
    </xf>
    <xf numFmtId="0" fontId="70" fillId="2" borderId="13">
      <alignment vertical="center"/>
    </xf>
    <xf numFmtId="0" fontId="75" fillId="2" borderId="0">
      <alignment horizontal="right" vertical="center"/>
    </xf>
    <xf numFmtId="0" fontId="14" fillId="2" borderId="14">
      <alignment horizontal="center" vertical="center" wrapText="1"/>
    </xf>
    <xf numFmtId="0" fontId="14" fillId="2" borderId="13">
      <alignment horizontal="center" vertical="center" wrapText="1"/>
    </xf>
    <xf numFmtId="0" fontId="14" fillId="2" borderId="15">
      <alignment horizontal="center" vertical="center" wrapText="1"/>
    </xf>
    <xf numFmtId="1" fontId="75" fillId="2" borderId="13">
      <alignment vertical="center"/>
    </xf>
    <xf numFmtId="0" fontId="24" fillId="0" borderId="0"/>
    <xf numFmtId="0" fontId="83" fillId="2" borderId="0"/>
    <xf numFmtId="0" fontId="70" fillId="2" borderId="0"/>
    <xf numFmtId="0" fontId="87" fillId="2" borderId="0">
      <alignment horizontal="center" vertical="center"/>
    </xf>
    <xf numFmtId="0" fontId="70" fillId="2" borderId="0">
      <alignment vertical="center"/>
    </xf>
    <xf numFmtId="0" fontId="70" fillId="2" borderId="13">
      <alignment vertical="center"/>
    </xf>
    <xf numFmtId="0" fontId="75" fillId="2" borderId="0">
      <alignment horizontal="right" vertical="center"/>
    </xf>
    <xf numFmtId="0" fontId="14" fillId="2" borderId="13">
      <alignment horizontal="center" vertical="center" wrapText="1"/>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0" fontId="24" fillId="0" borderId="0"/>
    <xf numFmtId="0" fontId="70" fillId="2" borderId="13">
      <alignment vertical="center"/>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49" fontId="70" fillId="2" borderId="13">
      <alignment vertical="center"/>
      <protection locked="0"/>
    </xf>
    <xf numFmtId="49" fontId="75" fillId="0" borderId="13">
      <alignment vertical="center"/>
      <protection locked="0"/>
    </xf>
    <xf numFmtId="0" fontId="24" fillId="0" borderId="0"/>
    <xf numFmtId="180" fontId="14" fillId="2" borderId="13">
      <alignment horizontal="right" vertical="center"/>
      <protection locked="0"/>
    </xf>
    <xf numFmtId="189" fontId="14" fillId="2" borderId="13">
      <alignment horizontal="right" vertical="center"/>
      <protection locked="0"/>
    </xf>
    <xf numFmtId="0" fontId="24" fillId="0" borderId="0"/>
    <xf numFmtId="0" fontId="24" fillId="0" borderId="0">
      <alignment vertical="center"/>
    </xf>
    <xf numFmtId="0" fontId="24" fillId="0" borderId="0"/>
    <xf numFmtId="0" fontId="1" fillId="0" borderId="0"/>
  </cellStyleXfs>
  <cellXfs count="432">
    <xf numFmtId="0" fontId="0" fillId="0" borderId="0" xfId="0" applyNumberFormat="1" applyFont="1">
      <alignment vertical="top"/>
    </xf>
    <xf numFmtId="0" fontId="1" fillId="0" borderId="0" xfId="539" applyFill="1"/>
    <xf numFmtId="0" fontId="1" fillId="0" borderId="0" xfId="539" applyFill="1" applyAlignment="1">
      <alignment vertical="center" wrapText="1"/>
    </xf>
    <xf numFmtId="0" fontId="2" fillId="0" borderId="0" xfId="539" applyFont="1" applyFill="1"/>
    <xf numFmtId="190" fontId="2" fillId="0" borderId="0" xfId="1" applyNumberFormat="1" applyFont="1" applyFill="1">
      <alignment vertical="top"/>
    </xf>
    <xf numFmtId="0" fontId="3" fillId="0" borderId="0" xfId="539" applyNumberFormat="1" applyFont="1" applyFill="1" applyBorder="1" applyAlignment="1" applyProtection="1">
      <alignment horizontal="center" vertical="center"/>
    </xf>
    <xf numFmtId="0" fontId="4" fillId="0" borderId="1" xfId="539" applyNumberFormat="1" applyFont="1" applyFill="1" applyBorder="1" applyAlignment="1" applyProtection="1">
      <alignment vertical="center"/>
    </xf>
    <xf numFmtId="0" fontId="5" fillId="0" borderId="1" xfId="539" applyNumberFormat="1" applyFont="1" applyFill="1" applyBorder="1" applyAlignment="1" applyProtection="1">
      <alignment vertical="center"/>
    </xf>
    <xf numFmtId="181" fontId="6" fillId="0" borderId="0" xfId="539" applyNumberFormat="1" applyFont="1" applyFill="1" applyBorder="1" applyAlignment="1" applyProtection="1">
      <alignment horizontal="right" vertical="center"/>
    </xf>
    <xf numFmtId="0" fontId="7" fillId="0" borderId="2" xfId="539" applyNumberFormat="1" applyFont="1" applyFill="1" applyBorder="1" applyAlignment="1" applyProtection="1">
      <alignment horizontal="center" vertical="center" wrapText="1"/>
    </xf>
    <xf numFmtId="0" fontId="7" fillId="0" borderId="3" xfId="539" applyNumberFormat="1" applyFont="1" applyFill="1" applyBorder="1" applyAlignment="1" applyProtection="1">
      <alignment horizontal="center" vertical="center" wrapText="1"/>
    </xf>
    <xf numFmtId="0" fontId="7" fillId="0" borderId="4" xfId="539" applyNumberFormat="1" applyFont="1" applyFill="1" applyBorder="1" applyAlignment="1" applyProtection="1">
      <alignment horizontal="center" vertical="center" wrapText="1"/>
    </xf>
    <xf numFmtId="0" fontId="7" fillId="0" borderId="5" xfId="539" applyNumberFormat="1" applyFont="1" applyFill="1" applyBorder="1" applyAlignment="1" applyProtection="1">
      <alignment horizontal="center" vertical="center" wrapText="1"/>
    </xf>
    <xf numFmtId="0" fontId="7" fillId="0" borderId="6" xfId="539" applyNumberFormat="1" applyFont="1" applyFill="1" applyBorder="1" applyAlignment="1" applyProtection="1">
      <alignment horizontal="left" vertical="center"/>
    </xf>
    <xf numFmtId="191" fontId="7" fillId="0" borderId="2" xfId="539" applyNumberFormat="1" applyFont="1" applyFill="1" applyBorder="1" applyAlignment="1" applyProtection="1">
      <alignment horizontal="right" vertical="center" wrapText="1"/>
    </xf>
    <xf numFmtId="181" fontId="7" fillId="0" borderId="2" xfId="539" applyNumberFormat="1" applyFont="1" applyFill="1" applyBorder="1" applyAlignment="1" applyProtection="1">
      <alignment horizontal="right" vertical="center" wrapText="1"/>
    </xf>
    <xf numFmtId="0" fontId="6" fillId="0" borderId="2" xfId="539" applyNumberFormat="1" applyFont="1" applyFill="1" applyBorder="1" applyAlignment="1" applyProtection="1">
      <alignment horizontal="left" vertical="center"/>
    </xf>
    <xf numFmtId="190" fontId="6" fillId="0" borderId="2" xfId="1" applyNumberFormat="1" applyFont="1" applyFill="1" applyBorder="1" applyAlignment="1" applyProtection="1">
      <alignment horizontal="right" vertical="center" wrapText="1"/>
    </xf>
    <xf numFmtId="181" fontId="6" fillId="0" borderId="2" xfId="539" applyNumberFormat="1" applyFont="1" applyFill="1" applyBorder="1" applyAlignment="1" applyProtection="1">
      <alignment horizontal="right" vertical="center" wrapText="1"/>
    </xf>
    <xf numFmtId="181" fontId="6" fillId="0" borderId="7" xfId="539" applyNumberFormat="1" applyFont="1" applyFill="1" applyBorder="1" applyAlignment="1" applyProtection="1">
      <alignment horizontal="right" vertical="center" wrapText="1"/>
    </xf>
    <xf numFmtId="192" fontId="6" fillId="0" borderId="2" xfId="1" applyNumberFormat="1" applyFont="1" applyFill="1" applyBorder="1" applyAlignment="1" applyProtection="1">
      <alignment horizontal="right" vertical="center" wrapText="1"/>
    </xf>
    <xf numFmtId="0" fontId="6" fillId="0" borderId="2" xfId="539" applyNumberFormat="1" applyFont="1" applyFill="1" applyBorder="1" applyAlignment="1" applyProtection="1">
      <alignment vertical="center"/>
    </xf>
    <xf numFmtId="192" fontId="7" fillId="0" borderId="2" xfId="1" applyNumberFormat="1" applyFont="1" applyFill="1" applyBorder="1" applyAlignment="1" applyProtection="1">
      <alignment horizontal="right" vertical="center" wrapText="1"/>
    </xf>
    <xf numFmtId="181" fontId="6" fillId="0" borderId="5" xfId="539" applyNumberFormat="1" applyFont="1" applyFill="1" applyBorder="1" applyAlignment="1" applyProtection="1">
      <alignment horizontal="right" vertical="center" wrapText="1"/>
    </xf>
    <xf numFmtId="181" fontId="6" fillId="0" borderId="8" xfId="539" applyNumberFormat="1" applyFont="1" applyFill="1" applyBorder="1" applyAlignment="1" applyProtection="1">
      <alignment horizontal="right" vertical="center" wrapText="1"/>
    </xf>
    <xf numFmtId="181" fontId="6" fillId="0" borderId="9" xfId="539" applyNumberFormat="1" applyFont="1" applyFill="1" applyBorder="1" applyAlignment="1" applyProtection="1">
      <alignment horizontal="right" vertical="center" wrapText="1"/>
    </xf>
    <xf numFmtId="192" fontId="6" fillId="0" borderId="7" xfId="1" applyNumberFormat="1" applyFont="1" applyFill="1" applyBorder="1" applyAlignment="1" applyProtection="1">
      <alignment horizontal="right" vertical="center" wrapText="1"/>
    </xf>
    <xf numFmtId="0" fontId="7" fillId="0" borderId="2" xfId="539" applyNumberFormat="1" applyFont="1" applyFill="1" applyBorder="1" applyAlignment="1" applyProtection="1">
      <alignment horizontal="left" vertical="center"/>
    </xf>
    <xf numFmtId="181" fontId="7" fillId="2" borderId="2" xfId="539" applyNumberFormat="1" applyFont="1" applyFill="1" applyBorder="1" applyAlignment="1" applyProtection="1">
      <alignment horizontal="right" vertical="center" wrapText="1"/>
    </xf>
    <xf numFmtId="0" fontId="7" fillId="0" borderId="2" xfId="539" applyNumberFormat="1" applyFont="1" applyFill="1" applyBorder="1" applyAlignment="1" applyProtection="1">
      <alignment horizontal="center" vertical="center"/>
    </xf>
    <xf numFmtId="192" fontId="6" fillId="0" borderId="5" xfId="1" applyNumberFormat="1" applyFont="1" applyFill="1" applyBorder="1" applyAlignment="1" applyProtection="1">
      <alignment horizontal="right" vertical="center" wrapText="1"/>
    </xf>
    <xf numFmtId="192" fontId="6" fillId="0" borderId="8" xfId="1" applyNumberFormat="1" applyFont="1" applyFill="1" applyBorder="1" applyAlignment="1" applyProtection="1">
      <alignment horizontal="right" vertical="center" wrapText="1"/>
    </xf>
    <xf numFmtId="192" fontId="6" fillId="0" borderId="9" xfId="1" applyNumberFormat="1" applyFont="1" applyFill="1" applyBorder="1" applyAlignment="1" applyProtection="1">
      <alignment horizontal="right" vertical="center" wrapText="1"/>
    </xf>
    <xf numFmtId="0" fontId="8" fillId="0" borderId="0" xfId="0" applyNumberFormat="1" applyFont="1" applyFill="1" applyAlignment="1">
      <alignment vertical="center"/>
    </xf>
    <xf numFmtId="189" fontId="9" fillId="2" borderId="0" xfId="492" applyNumberFormat="1" applyFont="1" applyFill="1"/>
    <xf numFmtId="189" fontId="10" fillId="2" borderId="0" xfId="492" applyNumberFormat="1" applyFont="1" applyFill="1"/>
    <xf numFmtId="189" fontId="11" fillId="2" borderId="0" xfId="492" applyNumberFormat="1" applyFont="1" applyFill="1"/>
    <xf numFmtId="189" fontId="12" fillId="2" borderId="0" xfId="492" applyNumberFormat="1" applyFont="1" applyFill="1" applyAlignment="1">
      <alignment horizontal="center" vertical="center"/>
    </xf>
    <xf numFmtId="0" fontId="13" fillId="2" borderId="0" xfId="492" applyFont="1" applyFill="1"/>
    <xf numFmtId="0" fontId="8" fillId="0" borderId="0" xfId="0" applyFont="1" applyFill="1" applyAlignment="1">
      <alignment vertical="center"/>
    </xf>
    <xf numFmtId="189" fontId="11" fillId="2" borderId="0" xfId="492" applyNumberFormat="1" applyFont="1" applyFill="1" applyAlignment="1">
      <alignment vertical="center"/>
    </xf>
    <xf numFmtId="0" fontId="14" fillId="2" borderId="10" xfId="492" applyFont="1" applyFill="1" applyBorder="1" applyAlignment="1">
      <alignment horizontal="center" vertical="center"/>
    </xf>
    <xf numFmtId="0" fontId="14" fillId="2" borderId="11" xfId="492" applyFont="1" applyFill="1" applyBorder="1" applyAlignment="1">
      <alignment horizontal="center" vertical="center"/>
    </xf>
    <xf numFmtId="0" fontId="14" fillId="2" borderId="12" xfId="492" applyFont="1" applyFill="1" applyBorder="1" applyAlignment="1">
      <alignment horizontal="center" vertical="center"/>
    </xf>
    <xf numFmtId="0" fontId="14" fillId="2" borderId="13" xfId="492" applyFont="1" applyFill="1" applyBorder="1" applyAlignment="1">
      <alignment horizontal="center" vertical="center"/>
    </xf>
    <xf numFmtId="0" fontId="14" fillId="2" borderId="14" xfId="492" applyFont="1" applyFill="1" applyBorder="1" applyAlignment="1">
      <alignment horizontal="center" vertical="center" wrapText="1"/>
    </xf>
    <xf numFmtId="0" fontId="14" fillId="2" borderId="14" xfId="492" applyFont="1" applyFill="1" applyBorder="1" applyAlignment="1">
      <alignment horizontal="center" vertical="center"/>
    </xf>
    <xf numFmtId="0" fontId="14" fillId="3" borderId="14" xfId="492" applyFont="1" applyFill="1" applyBorder="1" applyAlignment="1">
      <alignment horizontal="center" vertical="center" wrapText="1"/>
    </xf>
    <xf numFmtId="0" fontId="14" fillId="2" borderId="10" xfId="492" applyFont="1" applyFill="1" applyBorder="1" applyAlignment="1">
      <alignment horizontal="center" vertical="center" wrapText="1"/>
    </xf>
    <xf numFmtId="0" fontId="14" fillId="2" borderId="15" xfId="492" applyFont="1" applyFill="1" applyBorder="1" applyAlignment="1">
      <alignment horizontal="center" vertical="center" wrapText="1"/>
    </xf>
    <xf numFmtId="0" fontId="14" fillId="2" borderId="15" xfId="492" applyFont="1" applyFill="1" applyBorder="1" applyAlignment="1">
      <alignment horizontal="center" vertical="center"/>
    </xf>
    <xf numFmtId="0" fontId="14" fillId="3" borderId="15" xfId="492" applyFont="1" applyFill="1" applyBorder="1" applyAlignment="1">
      <alignment horizontal="center" vertical="center" wrapText="1"/>
    </xf>
    <xf numFmtId="0" fontId="14" fillId="2" borderId="13" xfId="492" applyFont="1" applyFill="1" applyBorder="1" applyAlignment="1">
      <alignment horizontal="center" vertical="center" wrapText="1"/>
    </xf>
    <xf numFmtId="0" fontId="14" fillId="2" borderId="13" xfId="492" applyFont="1" applyFill="1" applyBorder="1" applyAlignment="1">
      <alignment vertical="center"/>
    </xf>
    <xf numFmtId="2" fontId="14" fillId="4" borderId="13" xfId="492" applyNumberFormat="1" applyFont="1" applyFill="1" applyBorder="1" applyAlignment="1">
      <alignment vertical="center" shrinkToFit="1"/>
    </xf>
    <xf numFmtId="10" fontId="14" fillId="5" borderId="13" xfId="492" applyNumberFormat="1" applyFont="1" applyFill="1" applyBorder="1" applyAlignment="1">
      <alignment vertical="center" shrinkToFit="1"/>
    </xf>
    <xf numFmtId="2" fontId="14" fillId="6" borderId="13" xfId="492" applyNumberFormat="1" applyFont="1" applyFill="1" applyBorder="1" applyAlignment="1">
      <alignment vertical="center" shrinkToFit="1"/>
    </xf>
    <xf numFmtId="2" fontId="14" fillId="2" borderId="13" xfId="492" applyNumberFormat="1" applyFont="1" applyFill="1" applyBorder="1" applyAlignment="1">
      <alignment vertical="center" shrinkToFit="1"/>
    </xf>
    <xf numFmtId="0" fontId="15" fillId="2" borderId="13" xfId="492" applyFont="1" applyFill="1" applyBorder="1" applyAlignment="1">
      <alignment vertical="center"/>
    </xf>
    <xf numFmtId="0" fontId="16" fillId="2" borderId="13" xfId="492" applyFont="1" applyFill="1" applyBorder="1" applyAlignment="1">
      <alignment vertical="center"/>
    </xf>
    <xf numFmtId="189" fontId="17" fillId="2" borderId="16" xfId="492" applyNumberFormat="1" applyFont="1" applyFill="1" applyBorder="1" applyAlignment="1">
      <alignment horizontal="right" vertical="center"/>
    </xf>
    <xf numFmtId="0" fontId="14" fillId="2" borderId="11" xfId="492" applyFont="1" applyFill="1" applyBorder="1" applyAlignment="1">
      <alignment horizontal="center" vertical="center" wrapText="1"/>
    </xf>
    <xf numFmtId="0" fontId="14" fillId="2" borderId="12" xfId="492" applyFont="1" applyFill="1" applyBorder="1" applyAlignment="1">
      <alignment horizontal="center" vertical="center" wrapText="1"/>
    </xf>
    <xf numFmtId="2" fontId="14" fillId="5" borderId="13" xfId="0" applyNumberFormat="1" applyFont="1" applyFill="1" applyBorder="1" applyAlignment="1">
      <alignment vertical="center" shrinkToFit="1"/>
    </xf>
    <xf numFmtId="2" fontId="14" fillId="6" borderId="13" xfId="0" applyNumberFormat="1" applyFont="1" applyFill="1" applyBorder="1" applyAlignment="1">
      <alignment vertical="center" shrinkToFit="1"/>
    </xf>
    <xf numFmtId="0" fontId="18" fillId="0" borderId="0" xfId="0" applyFont="1" applyFill="1" applyBorder="1" applyAlignment="1"/>
    <xf numFmtId="180" fontId="18" fillId="0" borderId="0" xfId="0" applyNumberFormat="1" applyFont="1" applyFill="1" applyBorder="1" applyAlignment="1"/>
    <xf numFmtId="0" fontId="19" fillId="0" borderId="0" xfId="0" applyFont="1" applyFill="1" applyBorder="1" applyAlignment="1">
      <alignment horizontal="center" vertical="center"/>
    </xf>
    <xf numFmtId="180" fontId="19" fillId="0" borderId="0" xfId="0" applyNumberFormat="1" applyFont="1" applyFill="1" applyBorder="1" applyAlignment="1">
      <alignment horizontal="center" vertical="center"/>
    </xf>
    <xf numFmtId="0" fontId="20" fillId="0" borderId="0" xfId="0" applyFont="1" applyFill="1" applyBorder="1" applyAlignment="1"/>
    <xf numFmtId="180" fontId="20" fillId="0" borderId="0" xfId="0" applyNumberFormat="1" applyFont="1" applyFill="1" applyBorder="1" applyAlignment="1"/>
    <xf numFmtId="190" fontId="21" fillId="0" borderId="0" xfId="1" applyNumberFormat="1" applyFont="1" applyFill="1" applyAlignment="1">
      <alignment horizontal="right"/>
    </xf>
    <xf numFmtId="0" fontId="22" fillId="0" borderId="5" xfId="0" applyFont="1" applyFill="1" applyBorder="1" applyAlignment="1">
      <alignment horizontal="center" vertical="center"/>
    </xf>
    <xf numFmtId="180" fontId="22" fillId="0" borderId="5" xfId="0" applyNumberFormat="1" applyFont="1" applyFill="1" applyBorder="1" applyAlignment="1">
      <alignment horizontal="center" vertical="center"/>
    </xf>
    <xf numFmtId="0" fontId="23" fillId="0" borderId="5" xfId="0" applyFont="1" applyFill="1" applyBorder="1" applyAlignment="1">
      <alignment vertical="center"/>
    </xf>
    <xf numFmtId="180" fontId="23" fillId="0" borderId="5" xfId="0" applyNumberFormat="1" applyFont="1" applyFill="1" applyBorder="1" applyAlignment="1">
      <alignment horizontal="right" vertical="center" wrapText="1"/>
    </xf>
    <xf numFmtId="0" fontId="22" fillId="0" borderId="5" xfId="0" applyFont="1" applyFill="1" applyBorder="1" applyAlignment="1">
      <alignment vertical="center"/>
    </xf>
    <xf numFmtId="180" fontId="22" fillId="0" borderId="5" xfId="0" applyNumberFormat="1" applyFont="1" applyFill="1" applyBorder="1" applyAlignment="1">
      <alignment vertical="center" wrapText="1"/>
    </xf>
    <xf numFmtId="190" fontId="2" fillId="0" borderId="0" xfId="1" applyNumberFormat="1" applyFont="1" applyFill="1" applyAlignment="1">
      <alignment vertical="center"/>
    </xf>
    <xf numFmtId="190" fontId="19" fillId="0" borderId="0" xfId="1" applyNumberFormat="1" applyFont="1" applyFill="1" applyAlignment="1">
      <alignment horizontal="center" vertical="center"/>
    </xf>
    <xf numFmtId="190" fontId="24" fillId="0" borderId="0" xfId="1" applyNumberFormat="1" applyFont="1" applyFill="1" applyAlignment="1">
      <alignment horizontal="left" vertical="center"/>
    </xf>
    <xf numFmtId="190" fontId="25" fillId="0" borderId="5" xfId="1" applyNumberFormat="1" applyFont="1" applyFill="1" applyBorder="1" applyAlignment="1">
      <alignment horizontal="center" vertical="center"/>
    </xf>
    <xf numFmtId="190" fontId="23" fillId="0" borderId="5" xfId="1" applyNumberFormat="1" applyFont="1" applyFill="1" applyBorder="1" applyAlignment="1">
      <alignment horizontal="center" vertical="center"/>
    </xf>
    <xf numFmtId="193" fontId="23" fillId="0" borderId="5" xfId="1" applyNumberFormat="1" applyFont="1" applyFill="1" applyBorder="1" applyAlignment="1">
      <alignment vertical="center"/>
    </xf>
    <xf numFmtId="190" fontId="23" fillId="0" borderId="5" xfId="1" applyNumberFormat="1" applyFont="1" applyFill="1" applyBorder="1" applyAlignment="1">
      <alignment horizontal="left" vertical="center" indent="1"/>
    </xf>
    <xf numFmtId="193" fontId="23" fillId="0" borderId="5" xfId="1" applyNumberFormat="1" applyFont="1" applyFill="1" applyBorder="1" applyAlignment="1">
      <alignment horizontal="left" vertical="center" indent="1"/>
    </xf>
    <xf numFmtId="190" fontId="22" fillId="0" borderId="17" xfId="1" applyNumberFormat="1" applyFont="1" applyFill="1" applyBorder="1" applyAlignment="1">
      <alignment vertical="center"/>
    </xf>
    <xf numFmtId="0" fontId="9" fillId="2" borderId="0" xfId="472" applyFont="1" applyFill="1">
      <alignment vertical="center"/>
    </xf>
    <xf numFmtId="0" fontId="26" fillId="2" borderId="0" xfId="473" applyFont="1" applyFill="1">
      <alignment vertical="center"/>
    </xf>
    <xf numFmtId="0" fontId="12" fillId="2" borderId="0" xfId="480" applyFont="1" applyFill="1">
      <alignment horizontal="center" vertical="center"/>
    </xf>
    <xf numFmtId="0" fontId="12" fillId="2" borderId="0" xfId="481" applyFont="1" applyFill="1">
      <alignment horizontal="center" vertical="center" wrapText="1"/>
    </xf>
    <xf numFmtId="0" fontId="9" fillId="2" borderId="13" xfId="484" applyFont="1" applyFill="1" applyBorder="1">
      <alignment horizontal="center" vertical="center" wrapText="1"/>
    </xf>
    <xf numFmtId="0" fontId="9" fillId="2" borderId="14" xfId="482" applyFont="1" applyFill="1" applyBorder="1">
      <alignment horizontal="center" vertical="center" wrapText="1"/>
    </xf>
    <xf numFmtId="0" fontId="9" fillId="2" borderId="18" xfId="486" applyFont="1" applyFill="1" applyBorder="1">
      <alignment horizontal="center" vertical="center" wrapText="1"/>
    </xf>
    <xf numFmtId="0" fontId="9" fillId="2" borderId="15" xfId="483" applyFont="1" applyFill="1" applyBorder="1">
      <alignment horizontal="center" vertical="center" wrapText="1"/>
    </xf>
    <xf numFmtId="0" fontId="9" fillId="2" borderId="15" xfId="485" applyFont="1" applyFill="1" applyBorder="1">
      <alignment horizontal="center" vertical="center"/>
    </xf>
    <xf numFmtId="0" fontId="9" fillId="2" borderId="19" xfId="487" applyFont="1" applyFill="1" applyBorder="1">
      <alignment horizontal="center" vertical="center" wrapText="1"/>
    </xf>
    <xf numFmtId="49" fontId="14" fillId="3" borderId="13" xfId="488" applyNumberFormat="1" applyFont="1" applyFill="1" applyBorder="1" applyAlignment="1">
      <alignment horizontal="left" vertical="center"/>
    </xf>
    <xf numFmtId="0" fontId="17" fillId="2" borderId="13" xfId="474" applyFont="1" applyFill="1" applyBorder="1">
      <alignment vertical="center"/>
    </xf>
    <xf numFmtId="2" fontId="14" fillId="6" borderId="13" xfId="488" applyNumberFormat="1" applyFont="1" applyFill="1" applyBorder="1" applyAlignment="1">
      <alignment vertical="center" shrinkToFit="1"/>
    </xf>
    <xf numFmtId="2" fontId="14" fillId="2" borderId="13" xfId="488" applyNumberFormat="1" applyFont="1" applyFill="1" applyBorder="1" applyAlignment="1">
      <alignment vertical="center" shrinkToFit="1"/>
    </xf>
    <xf numFmtId="2" fontId="14" fillId="2" borderId="15" xfId="488" applyNumberFormat="1" applyFont="1" applyFill="1" applyBorder="1" applyAlignment="1">
      <alignment vertical="center" shrinkToFit="1"/>
    </xf>
    <xf numFmtId="49" fontId="14" fillId="3" borderId="13" xfId="488" applyNumberFormat="1" applyFont="1" applyFill="1" applyBorder="1" applyAlignment="1">
      <alignment vertical="center"/>
    </xf>
    <xf numFmtId="49" fontId="14" fillId="3" borderId="13" xfId="489" applyNumberFormat="1" applyFont="1" applyFill="1" applyBorder="1" applyAlignment="1">
      <alignment vertical="center" wrapText="1"/>
    </xf>
    <xf numFmtId="0" fontId="17" fillId="2" borderId="13" xfId="476" applyFont="1" applyFill="1" applyBorder="1">
      <alignment vertical="center"/>
    </xf>
    <xf numFmtId="0" fontId="11" fillId="2" borderId="13" xfId="488" applyFont="1" applyFill="1" applyBorder="1" applyAlignment="1">
      <alignment vertical="center"/>
    </xf>
    <xf numFmtId="0" fontId="11" fillId="0" borderId="13" xfId="0" applyFont="1" applyBorder="1" applyAlignment="1">
      <alignment horizontal="left" vertical="center"/>
    </xf>
    <xf numFmtId="0" fontId="11" fillId="0" borderId="13" xfId="0" applyFont="1" applyBorder="1" applyAlignment="1">
      <alignment vertical="center"/>
    </xf>
    <xf numFmtId="2" fontId="0" fillId="7" borderId="13" xfId="0" applyNumberFormat="1" applyFont="1" applyFill="1" applyBorder="1" applyAlignment="1">
      <alignment vertical="center"/>
    </xf>
    <xf numFmtId="2" fontId="0" fillId="3" borderId="13" xfId="0" applyNumberFormat="1" applyFont="1" applyFill="1" applyBorder="1" applyAlignment="1">
      <alignment vertical="center" wrapText="1"/>
    </xf>
    <xf numFmtId="0" fontId="17" fillId="2" borderId="13" xfId="477" applyFont="1" applyFill="1" applyBorder="1">
      <alignment vertical="center"/>
      <protection locked="0"/>
    </xf>
    <xf numFmtId="182" fontId="11" fillId="2" borderId="13" xfId="475" applyNumberFormat="1" applyFont="1" applyFill="1" applyBorder="1">
      <alignment vertical="center" shrinkToFit="1"/>
      <protection locked="0"/>
    </xf>
    <xf numFmtId="2" fontId="14" fillId="5" borderId="13" xfId="488" applyNumberFormat="1" applyFont="1" applyFill="1" applyBorder="1" applyAlignment="1">
      <alignment vertical="center" shrinkToFit="1"/>
    </xf>
    <xf numFmtId="0" fontId="17" fillId="2" borderId="0" xfId="479" applyFont="1" applyFill="1">
      <alignment horizontal="right" vertical="center" wrapText="1"/>
    </xf>
    <xf numFmtId="182" fontId="11" fillId="2" borderId="13" xfId="471" applyNumberFormat="1" applyFont="1" applyFill="1" applyBorder="1">
      <alignment vertical="center" shrinkToFit="1"/>
    </xf>
    <xf numFmtId="0" fontId="27" fillId="2" borderId="13" xfId="478" applyFont="1" applyFill="1" applyBorder="1">
      <alignment vertical="center" indent="4"/>
    </xf>
    <xf numFmtId="0" fontId="28" fillId="3" borderId="0" xfId="468" applyFont="1" applyFill="1" applyAlignment="1">
      <alignment vertical="center"/>
    </xf>
    <xf numFmtId="0" fontId="0" fillId="3" borderId="0" xfId="0" applyFont="1" applyFill="1" applyAlignment="1">
      <alignment vertical="center"/>
    </xf>
    <xf numFmtId="0" fontId="29" fillId="3" borderId="0" xfId="468" applyFont="1" applyFill="1" applyAlignment="1">
      <alignment vertical="center"/>
    </xf>
    <xf numFmtId="0" fontId="29" fillId="3" borderId="0" xfId="468" applyFont="1" applyFill="1"/>
    <xf numFmtId="10" fontId="29" fillId="3" borderId="0" xfId="468" applyNumberFormat="1" applyFont="1" applyFill="1"/>
    <xf numFmtId="10" fontId="30" fillId="3" borderId="0" xfId="468" applyNumberFormat="1" applyFont="1" applyFill="1" applyAlignment="1">
      <alignment horizontal="center" vertical="center"/>
    </xf>
    <xf numFmtId="10" fontId="31" fillId="3" borderId="0" xfId="468" applyNumberFormat="1" applyFont="1" applyFill="1" applyAlignment="1">
      <alignment horizontal="right" vertical="center"/>
    </xf>
    <xf numFmtId="0" fontId="14" fillId="3" borderId="13" xfId="468" applyFont="1" applyFill="1" applyBorder="1" applyAlignment="1">
      <alignment horizontal="center" vertical="center" wrapText="1"/>
    </xf>
    <xf numFmtId="0" fontId="14" fillId="3" borderId="13" xfId="469" applyFont="1" applyFill="1" applyBorder="1">
      <alignment horizontal="center" vertical="center" wrapText="1"/>
    </xf>
    <xf numFmtId="0" fontId="14" fillId="3" borderId="13" xfId="470" applyFont="1" applyFill="1" applyBorder="1" applyAlignment="1">
      <alignment horizontal="center" vertical="center" wrapText="1"/>
    </xf>
    <xf numFmtId="0" fontId="11" fillId="2" borderId="13" xfId="433" applyFont="1" applyFill="1" applyBorder="1">
      <alignment vertical="center"/>
    </xf>
    <xf numFmtId="0" fontId="11" fillId="0" borderId="13" xfId="435" applyFont="1" applyBorder="1">
      <alignment vertical="center"/>
    </xf>
    <xf numFmtId="2" fontId="14" fillId="3" borderId="13" xfId="470" applyNumberFormat="1" applyFont="1" applyFill="1" applyBorder="1" applyAlignment="1">
      <alignment vertical="center" shrinkToFit="1"/>
    </xf>
    <xf numFmtId="10" fontId="14" fillId="5" borderId="13" xfId="468" applyNumberFormat="1" applyFont="1" applyFill="1" applyBorder="1" applyAlignment="1">
      <alignment vertical="center" shrinkToFit="1"/>
    </xf>
    <xf numFmtId="0" fontId="11" fillId="2" borderId="13" xfId="439" applyFont="1" applyFill="1" applyBorder="1">
      <alignment vertical="center"/>
    </xf>
    <xf numFmtId="0" fontId="17" fillId="0" borderId="13" xfId="437" applyFont="1" applyBorder="1">
      <alignment vertical="center"/>
    </xf>
    <xf numFmtId="49" fontId="11" fillId="2" borderId="13" xfId="440" applyNumberFormat="1" applyFont="1" applyFill="1" applyBorder="1">
      <alignment vertical="center"/>
      <protection locked="0"/>
    </xf>
    <xf numFmtId="49" fontId="17" fillId="0" borderId="13" xfId="441" applyNumberFormat="1" applyFont="1" applyBorder="1">
      <alignment vertical="center"/>
      <protection locked="0"/>
    </xf>
    <xf numFmtId="182" fontId="11" fillId="2" borderId="13" xfId="436" applyNumberFormat="1" applyFont="1" applyFill="1" applyBorder="1">
      <alignment vertical="center" shrinkToFit="1"/>
      <protection locked="0"/>
    </xf>
    <xf numFmtId="185" fontId="11" fillId="6" borderId="13" xfId="434" applyNumberFormat="1" applyFont="1" applyFill="1" applyBorder="1">
      <alignment vertical="center" shrinkToFit="1"/>
    </xf>
    <xf numFmtId="49" fontId="11" fillId="2" borderId="13" xfId="442" applyNumberFormat="1" applyFont="1" applyFill="1" applyBorder="1">
      <alignment vertical="center"/>
      <protection locked="0"/>
    </xf>
    <xf numFmtId="49" fontId="17" fillId="0" borderId="13" xfId="443" applyNumberFormat="1" applyFont="1" applyBorder="1">
      <alignment vertical="center"/>
      <protection locked="0"/>
    </xf>
    <xf numFmtId="49" fontId="11" fillId="2" borderId="13" xfId="444" applyNumberFormat="1" applyFont="1" applyFill="1" applyBorder="1">
      <alignment vertical="center"/>
      <protection locked="0"/>
    </xf>
    <xf numFmtId="49" fontId="17" fillId="0" borderId="13" xfId="445" applyNumberFormat="1" applyFont="1" applyBorder="1">
      <alignment vertical="center"/>
      <protection locked="0"/>
    </xf>
    <xf numFmtId="49" fontId="11" fillId="2" borderId="13" xfId="446" applyNumberFormat="1" applyFont="1" applyFill="1" applyBorder="1">
      <alignment vertical="center"/>
      <protection locked="0"/>
    </xf>
    <xf numFmtId="49" fontId="17" fillId="0" borderId="13" xfId="447" applyNumberFormat="1" applyFont="1" applyBorder="1">
      <alignment vertical="center"/>
      <protection locked="0"/>
    </xf>
    <xf numFmtId="49" fontId="11" fillId="2" borderId="13" xfId="448" applyNumberFormat="1" applyFont="1" applyFill="1" applyBorder="1">
      <alignment vertical="center"/>
      <protection locked="0"/>
    </xf>
    <xf numFmtId="49" fontId="17" fillId="0" borderId="13" xfId="449" applyNumberFormat="1" applyFont="1" applyBorder="1">
      <alignment vertical="center"/>
      <protection locked="0"/>
    </xf>
    <xf numFmtId="49" fontId="11" fillId="2" borderId="13" xfId="450" applyNumberFormat="1" applyFont="1" applyFill="1" applyBorder="1">
      <alignment vertical="center"/>
      <protection locked="0"/>
    </xf>
    <xf numFmtId="49" fontId="17" fillId="0" borderId="13" xfId="451" applyNumberFormat="1" applyFont="1" applyBorder="1">
      <alignment vertical="center"/>
      <protection locked="0"/>
    </xf>
    <xf numFmtId="2" fontId="14" fillId="2" borderId="13" xfId="470" applyNumberFormat="1" applyFont="1" applyFill="1" applyBorder="1" applyAlignment="1">
      <alignment vertical="center" shrinkToFit="1"/>
    </xf>
    <xf numFmtId="2" fontId="14" fillId="2" borderId="13" xfId="468" applyNumberFormat="1" applyFont="1" applyFill="1" applyBorder="1" applyAlignment="1">
      <alignment vertical="center" shrinkToFit="1"/>
    </xf>
    <xf numFmtId="10" fontId="14" fillId="6" borderId="13" xfId="468" applyNumberFormat="1" applyFont="1" applyFill="1" applyBorder="1" applyAlignment="1">
      <alignment vertical="center" shrinkToFit="1"/>
    </xf>
    <xf numFmtId="0" fontId="11" fillId="2" borderId="13" xfId="438" applyFont="1" applyFill="1" applyBorder="1">
      <alignment vertical="center"/>
    </xf>
    <xf numFmtId="0" fontId="32" fillId="3" borderId="13" xfId="0" applyFont="1" applyFill="1" applyBorder="1" applyAlignment="1">
      <alignment horizontal="left" vertical="center"/>
    </xf>
    <xf numFmtId="0" fontId="11" fillId="3" borderId="13" xfId="0" applyFont="1" applyFill="1" applyBorder="1" applyAlignment="1">
      <alignment horizontal="left" vertical="center"/>
    </xf>
    <xf numFmtId="2" fontId="0" fillId="0" borderId="13" xfId="0" applyNumberFormat="1" applyFont="1" applyBorder="1" applyAlignment="1">
      <alignment vertical="center"/>
    </xf>
    <xf numFmtId="2" fontId="0" fillId="3" borderId="13" xfId="0" applyNumberFormat="1" applyFont="1" applyFill="1" applyBorder="1" applyAlignment="1">
      <alignment vertical="center"/>
    </xf>
    <xf numFmtId="10" fontId="0" fillId="7" borderId="13" xfId="0" applyNumberFormat="1" applyFont="1" applyFill="1" applyBorder="1" applyAlignment="1">
      <alignment vertical="center"/>
    </xf>
    <xf numFmtId="0" fontId="32" fillId="3" borderId="13" xfId="468" applyFont="1" applyFill="1" applyBorder="1" applyAlignment="1">
      <alignment horizontal="left" vertical="center"/>
    </xf>
    <xf numFmtId="0" fontId="11" fillId="3" borderId="13" xfId="468" applyFont="1" applyFill="1" applyBorder="1" applyAlignment="1">
      <alignment horizontal="left" vertical="center"/>
    </xf>
    <xf numFmtId="2" fontId="0" fillId="2" borderId="13" xfId="468" applyNumberFormat="1" applyFont="1" applyFill="1" applyBorder="1" applyAlignment="1">
      <alignment vertical="center"/>
    </xf>
    <xf numFmtId="2" fontId="0" fillId="3" borderId="13" xfId="468" applyNumberFormat="1" applyFont="1" applyFill="1" applyBorder="1" applyAlignment="1">
      <alignment vertical="center"/>
    </xf>
    <xf numFmtId="10" fontId="0" fillId="7" borderId="13" xfId="468" applyNumberFormat="1" applyFont="1" applyFill="1" applyBorder="1" applyAlignment="1">
      <alignment vertical="center"/>
    </xf>
    <xf numFmtId="49" fontId="11" fillId="2" borderId="13" xfId="452" applyNumberFormat="1" applyFont="1" applyFill="1" applyBorder="1">
      <alignment vertical="center"/>
      <protection locked="0"/>
    </xf>
    <xf numFmtId="49" fontId="17" fillId="0" borderId="13" xfId="453" applyNumberFormat="1" applyFont="1" applyBorder="1">
      <alignment vertical="center"/>
      <protection locked="0"/>
    </xf>
    <xf numFmtId="49" fontId="11" fillId="2" borderId="13" xfId="454" applyNumberFormat="1" applyFont="1" applyFill="1" applyBorder="1">
      <alignment vertical="center"/>
      <protection locked="0"/>
    </xf>
    <xf numFmtId="49" fontId="17" fillId="0" borderId="13" xfId="455" applyNumberFormat="1" applyFont="1" applyBorder="1">
      <alignment vertical="center"/>
      <protection locked="0"/>
    </xf>
    <xf numFmtId="49" fontId="11" fillId="2" borderId="13" xfId="456" applyNumberFormat="1" applyFont="1" applyFill="1" applyBorder="1">
      <alignment vertical="center"/>
      <protection locked="0"/>
    </xf>
    <xf numFmtId="49" fontId="17" fillId="0" borderId="13" xfId="457" applyNumberFormat="1" applyFont="1" applyBorder="1">
      <alignment vertical="center"/>
      <protection locked="0"/>
    </xf>
    <xf numFmtId="49" fontId="11" fillId="2" borderId="13" xfId="458" applyNumberFormat="1" applyFont="1" applyFill="1" applyBorder="1">
      <alignment vertical="center"/>
      <protection locked="0"/>
    </xf>
    <xf numFmtId="49" fontId="17" fillId="0" borderId="13" xfId="459" applyNumberFormat="1" applyFont="1" applyBorder="1">
      <alignment vertical="center"/>
      <protection locked="0"/>
    </xf>
    <xf numFmtId="49" fontId="11" fillId="2" borderId="13" xfId="460" applyNumberFormat="1" applyFont="1" applyFill="1" applyBorder="1">
      <alignment vertical="center"/>
      <protection locked="0"/>
    </xf>
    <xf numFmtId="49" fontId="17" fillId="0" borderId="13" xfId="461" applyNumberFormat="1" applyFont="1" applyBorder="1">
      <alignment vertical="center"/>
      <protection locked="0"/>
    </xf>
    <xf numFmtId="49" fontId="11" fillId="2" borderId="13" xfId="462" applyNumberFormat="1" applyFont="1" applyFill="1" applyBorder="1">
      <alignment vertical="center"/>
      <protection locked="0"/>
    </xf>
    <xf numFmtId="49" fontId="17" fillId="0" borderId="13" xfId="463" applyNumberFormat="1" applyFont="1" applyBorder="1">
      <alignment vertical="center"/>
      <protection locked="0"/>
    </xf>
    <xf numFmtId="49" fontId="11" fillId="2" borderId="13" xfId="464" applyNumberFormat="1" applyFont="1" applyFill="1" applyBorder="1">
      <alignment vertical="center"/>
      <protection locked="0"/>
    </xf>
    <xf numFmtId="49" fontId="17" fillId="0" borderId="13" xfId="465" applyNumberFormat="1" applyFont="1" applyBorder="1">
      <alignment vertical="center"/>
      <protection locked="0"/>
    </xf>
    <xf numFmtId="49" fontId="11" fillId="2" borderId="13" xfId="466" applyNumberFormat="1" applyFont="1" applyFill="1" applyBorder="1">
      <alignment vertical="center"/>
      <protection locked="0"/>
    </xf>
    <xf numFmtId="49" fontId="17" fillId="0" borderId="13" xfId="467" applyNumberFormat="1" applyFont="1" applyBorder="1">
      <alignment vertical="center"/>
      <protection locked="0"/>
    </xf>
    <xf numFmtId="2" fontId="14" fillId="5" borderId="13" xfId="470" applyNumberFormat="1" applyFont="1" applyFill="1" applyBorder="1" applyAlignment="1">
      <alignment vertical="center" shrinkToFit="1"/>
    </xf>
    <xf numFmtId="0" fontId="28" fillId="3" borderId="0" xfId="431" applyFont="1" applyFill="1" applyAlignment="1">
      <alignment vertical="center"/>
    </xf>
    <xf numFmtId="0" fontId="29" fillId="3" borderId="0" xfId="431" applyFont="1" applyFill="1" applyAlignment="1">
      <alignment vertical="center"/>
    </xf>
    <xf numFmtId="0" fontId="29" fillId="3" borderId="0" xfId="431" applyFont="1" applyFill="1"/>
    <xf numFmtId="10" fontId="30" fillId="3" borderId="0" xfId="431" applyNumberFormat="1" applyFont="1" applyFill="1" applyAlignment="1">
      <alignment horizontal="center" vertical="center"/>
    </xf>
    <xf numFmtId="0" fontId="14" fillId="3" borderId="13" xfId="431" applyFont="1" applyFill="1" applyBorder="1" applyAlignment="1">
      <alignment horizontal="center" vertical="center" wrapText="1"/>
    </xf>
    <xf numFmtId="0" fontId="14" fillId="3" borderId="10" xfId="431" applyFont="1" applyFill="1" applyBorder="1" applyAlignment="1">
      <alignment horizontal="center" vertical="center" wrapText="1"/>
    </xf>
    <xf numFmtId="0" fontId="14" fillId="3" borderId="11" xfId="431" applyFont="1" applyFill="1" applyBorder="1" applyAlignment="1">
      <alignment horizontal="center" vertical="center" wrapText="1"/>
    </xf>
    <xf numFmtId="0" fontId="14" fillId="3" borderId="12" xfId="431" applyFont="1" applyFill="1" applyBorder="1" applyAlignment="1">
      <alignment horizontal="center" vertical="center" wrapText="1"/>
    </xf>
    <xf numFmtId="0" fontId="15" fillId="2" borderId="13" xfId="431" applyFont="1" applyFill="1" applyBorder="1" applyAlignment="1">
      <alignment vertical="center"/>
    </xf>
    <xf numFmtId="1" fontId="14" fillId="2" borderId="13" xfId="431" applyNumberFormat="1" applyFont="1" applyFill="1" applyBorder="1" applyAlignment="1">
      <alignment vertical="center"/>
    </xf>
    <xf numFmtId="2" fontId="14" fillId="2" borderId="13" xfId="432" applyNumberFormat="1" applyFont="1" applyFill="1" applyBorder="1" applyAlignment="1">
      <alignment vertical="center" shrinkToFit="1"/>
    </xf>
    <xf numFmtId="2" fontId="14" fillId="3" borderId="13" xfId="0" applyNumberFormat="1" applyFont="1" applyFill="1" applyBorder="1" applyAlignment="1">
      <alignment vertical="center" shrinkToFit="1"/>
    </xf>
    <xf numFmtId="10" fontId="29" fillId="3" borderId="0" xfId="431" applyNumberFormat="1" applyFont="1" applyFill="1"/>
    <xf numFmtId="10" fontId="31" fillId="3" borderId="0" xfId="431" applyNumberFormat="1" applyFont="1" applyFill="1" applyAlignment="1">
      <alignment horizontal="right" vertical="center"/>
    </xf>
    <xf numFmtId="0" fontId="14" fillId="3" borderId="14" xfId="432" applyFont="1" applyFill="1" applyBorder="1" applyAlignment="1">
      <alignment horizontal="center" vertical="center" wrapText="1"/>
    </xf>
    <xf numFmtId="0" fontId="14" fillId="3" borderId="15" xfId="432" applyFont="1" applyFill="1" applyBorder="1" applyAlignment="1">
      <alignment horizontal="center" vertical="center" wrapText="1"/>
    </xf>
    <xf numFmtId="2" fontId="14" fillId="5" borderId="13" xfId="432" applyNumberFormat="1" applyFont="1" applyFill="1" applyBorder="1" applyAlignment="1">
      <alignment vertical="center" shrinkToFit="1"/>
    </xf>
    <xf numFmtId="10" fontId="14" fillId="5" borderId="13" xfId="431" applyNumberFormat="1" applyFont="1" applyFill="1" applyBorder="1" applyAlignment="1">
      <alignment vertical="center" shrinkToFit="1"/>
    </xf>
    <xf numFmtId="0" fontId="9" fillId="3" borderId="0" xfId="428" applyFont="1" applyFill="1" applyAlignment="1">
      <alignment vertical="center"/>
    </xf>
    <xf numFmtId="0" fontId="26" fillId="3" borderId="0" xfId="428" applyFont="1" applyFill="1" applyAlignment="1">
      <alignment vertical="center"/>
    </xf>
    <xf numFmtId="0" fontId="26" fillId="3" borderId="0" xfId="428" applyFont="1" applyFill="1"/>
    <xf numFmtId="10" fontId="26" fillId="3" borderId="0" xfId="428" applyNumberFormat="1" applyFont="1" applyFill="1"/>
    <xf numFmtId="0" fontId="8" fillId="3" borderId="0" xfId="0" applyFont="1" applyFill="1" applyAlignment="1">
      <alignment vertical="center"/>
    </xf>
    <xf numFmtId="10" fontId="12" fillId="3" borderId="0" xfId="428" applyNumberFormat="1" applyFont="1" applyFill="1" applyAlignment="1">
      <alignment horizontal="center" vertical="center"/>
    </xf>
    <xf numFmtId="0" fontId="13" fillId="3" borderId="0" xfId="428" applyFont="1" applyFill="1" applyAlignment="1">
      <alignment vertical="center"/>
    </xf>
    <xf numFmtId="0" fontId="11" fillId="3" borderId="13" xfId="428" applyFont="1" applyFill="1" applyBorder="1" applyAlignment="1">
      <alignment horizontal="center" vertical="center"/>
    </xf>
    <xf numFmtId="0" fontId="11" fillId="3" borderId="13" xfId="428" applyFont="1" applyFill="1" applyBorder="1" applyAlignment="1">
      <alignment horizontal="center" vertical="center" wrapText="1"/>
    </xf>
    <xf numFmtId="0" fontId="9" fillId="3" borderId="13" xfId="429" applyFont="1" applyFill="1" applyBorder="1" applyAlignment="1">
      <alignment horizontal="center" vertical="center"/>
    </xf>
    <xf numFmtId="0" fontId="9" fillId="3" borderId="13" xfId="428" applyFont="1" applyFill="1" applyBorder="1" applyAlignment="1">
      <alignment horizontal="center" vertical="center"/>
    </xf>
    <xf numFmtId="10" fontId="11" fillId="3" borderId="13" xfId="430" applyNumberFormat="1" applyFont="1" applyFill="1" applyBorder="1" applyAlignment="1">
      <alignment horizontal="center" vertical="center" wrapText="1"/>
    </xf>
    <xf numFmtId="0" fontId="11" fillId="2" borderId="13" xfId="428" applyFont="1" applyFill="1" applyBorder="1" applyAlignment="1">
      <alignment vertical="center"/>
    </xf>
    <xf numFmtId="0" fontId="14" fillId="0" borderId="0" xfId="0" applyFont="1" applyAlignment="1">
      <alignment vertical="center"/>
    </xf>
    <xf numFmtId="2" fontId="14" fillId="6" borderId="13" xfId="430" applyNumberFormat="1" applyFont="1" applyFill="1" applyBorder="1" applyAlignment="1">
      <alignment vertical="center" shrinkToFit="1"/>
    </xf>
    <xf numFmtId="10" fontId="14" fillId="5" borderId="13" xfId="428" applyNumberFormat="1" applyFont="1" applyFill="1" applyBorder="1" applyAlignment="1">
      <alignment vertical="center" shrinkToFit="1"/>
    </xf>
    <xf numFmtId="0" fontId="11" fillId="0" borderId="13" xfId="428" applyFont="1" applyBorder="1" applyAlignment="1">
      <alignment vertical="center"/>
    </xf>
    <xf numFmtId="2" fontId="14" fillId="6" borderId="13" xfId="428" applyNumberFormat="1" applyFont="1" applyFill="1" applyBorder="1" applyAlignment="1">
      <alignment vertical="center" shrinkToFit="1"/>
    </xf>
    <xf numFmtId="2" fontId="14" fillId="4" borderId="13" xfId="430" applyNumberFormat="1" applyFont="1" applyFill="1" applyBorder="1" applyAlignment="1">
      <alignment vertical="center" shrinkToFit="1"/>
    </xf>
    <xf numFmtId="2" fontId="14" fillId="4" borderId="13" xfId="428" applyNumberFormat="1" applyFont="1" applyFill="1" applyBorder="1" applyAlignment="1">
      <alignment vertical="center" shrinkToFit="1"/>
    </xf>
    <xf numFmtId="0" fontId="17" fillId="0" borderId="13" xfId="428" applyFont="1" applyBorder="1" applyAlignment="1">
      <alignment vertical="center"/>
    </xf>
    <xf numFmtId="2" fontId="14" fillId="8" borderId="13" xfId="430" applyNumberFormat="1" applyFont="1" applyFill="1" applyBorder="1" applyAlignment="1">
      <alignment vertical="center" shrinkToFit="1"/>
    </xf>
    <xf numFmtId="182" fontId="11" fillId="2" borderId="13" xfId="430" applyNumberFormat="1" applyFont="1" applyFill="1" applyBorder="1" applyAlignment="1">
      <alignment vertical="center" shrinkToFit="1"/>
    </xf>
    <xf numFmtId="182" fontId="11" fillId="2" borderId="13" xfId="428" applyNumberFormat="1" applyFont="1" applyFill="1" applyBorder="1" applyAlignment="1">
      <alignment vertical="center" shrinkToFit="1"/>
    </xf>
    <xf numFmtId="183" fontId="11" fillId="2" borderId="13" xfId="428" applyNumberFormat="1" applyFont="1" applyFill="1" applyBorder="1" applyAlignment="1">
      <alignment horizontal="right" vertical="center"/>
    </xf>
    <xf numFmtId="10" fontId="17" fillId="3" borderId="0" xfId="428" applyNumberFormat="1" applyFont="1" applyFill="1" applyAlignment="1">
      <alignment horizontal="right" vertical="center"/>
    </xf>
    <xf numFmtId="10" fontId="14" fillId="6" borderId="13" xfId="428" applyNumberFormat="1" applyFont="1" applyFill="1" applyBorder="1" applyAlignment="1">
      <alignment vertical="center" shrinkToFit="1"/>
    </xf>
    <xf numFmtId="0" fontId="11" fillId="2" borderId="13" xfId="430" applyFont="1" applyFill="1" applyBorder="1">
      <alignment vertical="center"/>
    </xf>
    <xf numFmtId="2" fontId="14" fillId="5" borderId="13" xfId="430" applyNumberFormat="1" applyFont="1" applyFill="1" applyBorder="1" applyAlignment="1">
      <alignment vertical="center" shrinkToFit="1"/>
    </xf>
    <xf numFmtId="2" fontId="14" fillId="8" borderId="13" xfId="428" applyNumberFormat="1" applyFont="1" applyFill="1" applyBorder="1" applyAlignment="1">
      <alignment vertical="center" shrinkToFit="1"/>
    </xf>
    <xf numFmtId="0" fontId="8" fillId="0" borderId="13" xfId="0" applyFont="1" applyBorder="1" applyAlignment="1">
      <alignment vertical="center"/>
    </xf>
    <xf numFmtId="0" fontId="11" fillId="2" borderId="13" xfId="0" applyFont="1" applyFill="1" applyBorder="1" applyAlignment="1">
      <alignment horizontal="left" vertical="center"/>
    </xf>
    <xf numFmtId="2" fontId="14" fillId="7" borderId="13" xfId="0" applyNumberFormat="1" applyFont="1" applyFill="1" applyBorder="1" applyAlignment="1">
      <alignment vertical="center"/>
    </xf>
    <xf numFmtId="10" fontId="14" fillId="7" borderId="13" xfId="0" applyNumberFormat="1" applyFont="1" applyFill="1" applyBorder="1" applyAlignment="1">
      <alignment vertical="center"/>
    </xf>
    <xf numFmtId="2" fontId="14" fillId="3" borderId="13" xfId="0" applyNumberFormat="1" applyFont="1" applyFill="1" applyBorder="1" applyAlignment="1">
      <alignment vertical="center"/>
    </xf>
    <xf numFmtId="0" fontId="33" fillId="0" borderId="13" xfId="0" applyFont="1" applyBorder="1" applyAlignment="1">
      <alignment vertical="center"/>
    </xf>
    <xf numFmtId="0" fontId="33" fillId="2" borderId="13" xfId="0" applyFont="1" applyFill="1" applyBorder="1" applyAlignment="1">
      <alignment horizontal="left" vertical="center"/>
    </xf>
    <xf numFmtId="182" fontId="11" fillId="2" borderId="0" xfId="428" applyNumberFormat="1" applyFont="1" applyFill="1" applyAlignment="1">
      <alignment vertical="center" shrinkToFit="1"/>
    </xf>
    <xf numFmtId="2" fontId="34" fillId="3" borderId="13" xfId="0" applyNumberFormat="1" applyFont="1" applyFill="1" applyBorder="1" applyAlignment="1">
      <alignment vertical="center"/>
    </xf>
    <xf numFmtId="10" fontId="34" fillId="7" borderId="13" xfId="0" applyNumberFormat="1" applyFont="1" applyFill="1" applyBorder="1" applyAlignment="1">
      <alignment vertical="center"/>
    </xf>
    <xf numFmtId="2" fontId="14" fillId="4" borderId="0" xfId="428" applyNumberFormat="1" applyFont="1" applyFill="1" applyAlignment="1">
      <alignment vertical="center" shrinkToFit="1"/>
    </xf>
    <xf numFmtId="0" fontId="16" fillId="2" borderId="13" xfId="428" applyFont="1" applyFill="1" applyBorder="1" applyAlignment="1">
      <alignment vertical="center"/>
    </xf>
    <xf numFmtId="2" fontId="14" fillId="5" borderId="13" xfId="428" applyNumberFormat="1" applyFont="1" applyFill="1" applyBorder="1" applyAlignment="1">
      <alignment vertical="center" shrinkToFit="1"/>
    </xf>
    <xf numFmtId="185" fontId="11" fillId="2" borderId="13" xfId="428" applyNumberFormat="1" applyFont="1" applyFill="1" applyBorder="1" applyAlignment="1">
      <alignment horizontal="right" vertical="center"/>
    </xf>
    <xf numFmtId="0" fontId="9" fillId="2" borderId="0" xfId="404" applyFont="1" applyFill="1">
      <alignment vertical="center"/>
    </xf>
    <xf numFmtId="10" fontId="35" fillId="2" borderId="0" xfId="405" applyNumberFormat="1" applyFont="1" applyFill="1">
      <alignment vertical="center" wrapText="1"/>
    </xf>
    <xf numFmtId="0" fontId="12" fillId="2" borderId="0" xfId="406" applyFont="1" applyFill="1">
      <alignment horizontal="center" vertical="center"/>
    </xf>
    <xf numFmtId="0" fontId="32" fillId="2" borderId="0" xfId="407" applyFont="1" applyFill="1">
      <alignment horizontal="center" vertical="center"/>
    </xf>
    <xf numFmtId="10" fontId="17" fillId="2" borderId="16" xfId="408" applyNumberFormat="1" applyFont="1" applyFill="1" applyBorder="1">
      <alignment horizontal="right" vertical="center" wrapText="1"/>
    </xf>
    <xf numFmtId="49" fontId="14" fillId="2" borderId="20" xfId="409" applyNumberFormat="1" applyFont="1" applyFill="1" applyBorder="1">
      <alignment horizontal="center" vertical="center"/>
    </xf>
    <xf numFmtId="49" fontId="14" fillId="2" borderId="18" xfId="410" applyNumberFormat="1" applyFont="1" applyFill="1" applyBorder="1">
      <alignment horizontal="center" vertical="center"/>
    </xf>
    <xf numFmtId="49" fontId="14" fillId="2" borderId="14" xfId="411" applyNumberFormat="1" applyFont="1" applyFill="1" applyBorder="1">
      <alignment horizontal="center" vertical="center"/>
    </xf>
    <xf numFmtId="0" fontId="11" fillId="2" borderId="14" xfId="412" applyFont="1" applyFill="1" applyBorder="1">
      <alignment horizontal="center" vertical="center" wrapText="1"/>
    </xf>
    <xf numFmtId="0" fontId="11" fillId="2" borderId="10" xfId="413" applyFont="1" applyFill="1" applyBorder="1">
      <alignment horizontal="center" vertical="center"/>
    </xf>
    <xf numFmtId="0" fontId="11" fillId="2" borderId="11" xfId="414" applyFont="1" applyFill="1" applyBorder="1">
      <alignment horizontal="center" vertical="center"/>
    </xf>
    <xf numFmtId="0" fontId="11" fillId="2" borderId="12" xfId="415" applyFont="1" applyFill="1" applyBorder="1">
      <alignment horizontal="center" vertical="center"/>
    </xf>
    <xf numFmtId="49" fontId="14" fillId="2" borderId="21" xfId="416" applyNumberFormat="1" applyFont="1" applyFill="1" applyBorder="1">
      <alignment horizontal="center" vertical="center"/>
    </xf>
    <xf numFmtId="49" fontId="14" fillId="2" borderId="19" xfId="417" applyNumberFormat="1" applyFont="1" applyFill="1" applyBorder="1">
      <alignment horizontal="center" vertical="center"/>
    </xf>
    <xf numFmtId="49" fontId="14" fillId="2" borderId="15" xfId="418" applyNumberFormat="1" applyFont="1" applyFill="1" applyBorder="1">
      <alignment horizontal="center" vertical="center"/>
    </xf>
    <xf numFmtId="0" fontId="11" fillId="2" borderId="15" xfId="419" applyFont="1" applyFill="1" applyBorder="1">
      <alignment horizontal="center" vertical="center" wrapText="1"/>
    </xf>
    <xf numFmtId="0" fontId="11" fillId="2" borderId="13" xfId="420" applyFont="1" applyFill="1" applyBorder="1">
      <alignment horizontal="center" vertical="center"/>
    </xf>
    <xf numFmtId="10" fontId="11" fillId="2" borderId="13" xfId="421" applyNumberFormat="1" applyFont="1" applyFill="1" applyBorder="1">
      <alignment horizontal="center" vertical="center" wrapText="1"/>
    </xf>
    <xf numFmtId="49" fontId="31" fillId="2" borderId="13" xfId="422" applyNumberFormat="1" applyFont="1" applyFill="1" applyBorder="1">
      <alignment horizontal="left" vertical="center"/>
    </xf>
    <xf numFmtId="0" fontId="31" fillId="2" borderId="13" xfId="423" applyFont="1" applyFill="1" applyBorder="1">
      <alignment horizontal="left" vertical="center"/>
    </xf>
    <xf numFmtId="2" fontId="14" fillId="3" borderId="21" xfId="402" applyNumberFormat="1" applyFont="1" applyFill="1" applyBorder="1" applyAlignment="1">
      <alignment vertical="center" shrinkToFit="1"/>
    </xf>
    <xf numFmtId="2" fontId="14" fillId="2" borderId="21" xfId="402" applyNumberFormat="1" applyFont="1" applyFill="1" applyBorder="1" applyAlignment="1">
      <alignment vertical="center" shrinkToFit="1"/>
    </xf>
    <xf numFmtId="2" fontId="14" fillId="2" borderId="13" xfId="402" applyNumberFormat="1" applyFont="1" applyFill="1" applyBorder="1" applyAlignment="1">
      <alignment vertical="center" shrinkToFit="1"/>
    </xf>
    <xf numFmtId="10" fontId="14" fillId="5" borderId="13" xfId="403" applyNumberFormat="1" applyFont="1" applyFill="1" applyBorder="1" applyAlignment="1">
      <alignment vertical="center" shrinkToFit="1"/>
    </xf>
    <xf numFmtId="49" fontId="31" fillId="2" borderId="13" xfId="424" applyNumberFormat="1" applyFont="1" applyFill="1" applyBorder="1">
      <alignment horizontal="center" vertical="center" wrapText="1"/>
    </xf>
    <xf numFmtId="49" fontId="31" fillId="2" borderId="13" xfId="425" applyNumberFormat="1" applyFont="1" applyFill="1" applyBorder="1">
      <alignment horizontal="left" vertical="center" wrapText="1" shrinkToFit="1"/>
    </xf>
    <xf numFmtId="2" fontId="14" fillId="6" borderId="10" xfId="402" applyNumberFormat="1" applyFont="1" applyFill="1" applyBorder="1" applyAlignment="1">
      <alignment vertical="center" shrinkToFit="1"/>
    </xf>
    <xf numFmtId="2" fontId="14" fillId="6" borderId="10" xfId="403" applyNumberFormat="1" applyFont="1" applyFill="1" applyBorder="1" applyAlignment="1">
      <alignment vertical="center" shrinkToFit="1"/>
    </xf>
    <xf numFmtId="2" fontId="14" fillId="3" borderId="10" xfId="402" applyNumberFormat="1" applyFont="1" applyFill="1" applyBorder="1" applyAlignment="1">
      <alignment vertical="center" shrinkToFit="1"/>
    </xf>
    <xf numFmtId="2" fontId="14" fillId="2" borderId="10" xfId="402" applyNumberFormat="1" applyFont="1" applyFill="1" applyBorder="1" applyAlignment="1">
      <alignment vertical="center" shrinkToFit="1"/>
    </xf>
    <xf numFmtId="0" fontId="17" fillId="2" borderId="10" xfId="426" applyFont="1" applyFill="1" applyBorder="1">
      <alignment horizontal="center" vertical="center"/>
    </xf>
    <xf numFmtId="0" fontId="17" fillId="2" borderId="12" xfId="427" applyFont="1" applyFill="1" applyBorder="1">
      <alignment horizontal="center" vertical="center"/>
    </xf>
    <xf numFmtId="2" fontId="14" fillId="6" borderId="12" xfId="402" applyNumberFormat="1" applyFont="1" applyFill="1" applyBorder="1" applyAlignment="1">
      <alignment vertical="center" shrinkToFit="1"/>
    </xf>
    <xf numFmtId="188" fontId="23" fillId="0" borderId="5" xfId="0" applyNumberFormat="1" applyFont="1" applyFill="1" applyBorder="1" applyAlignment="1">
      <alignment horizontal="right" vertical="center" wrapText="1"/>
    </xf>
    <xf numFmtId="188" fontId="22" fillId="0" borderId="5" xfId="0" applyNumberFormat="1" applyFont="1" applyFill="1" applyBorder="1" applyAlignment="1">
      <alignment horizontal="right" vertical="center" wrapText="1"/>
    </xf>
    <xf numFmtId="0" fontId="24" fillId="0" borderId="0" xfId="538" applyFont="1" applyFill="1"/>
    <xf numFmtId="0" fontId="36" fillId="0" borderId="0" xfId="538" applyFont="1" applyFill="1"/>
    <xf numFmtId="190" fontId="1" fillId="0" borderId="0" xfId="1" applyNumberFormat="1" applyFont="1" applyFill="1" applyAlignment="1">
      <alignment vertical="center"/>
    </xf>
    <xf numFmtId="190" fontId="36" fillId="0" borderId="0" xfId="538" applyNumberFormat="1" applyFont="1" applyFill="1"/>
    <xf numFmtId="190" fontId="23" fillId="0" borderId="5" xfId="1" applyNumberFormat="1" applyFont="1" applyFill="1" applyBorder="1" applyAlignment="1">
      <alignment vertical="center"/>
    </xf>
    <xf numFmtId="193" fontId="23" fillId="0" borderId="5" xfId="1" applyNumberFormat="1" applyFont="1" applyFill="1" applyBorder="1" applyAlignment="1">
      <alignment horizontal="center" vertical="center"/>
    </xf>
    <xf numFmtId="0" fontId="0" fillId="0" borderId="0" xfId="0" applyNumberFormat="1" applyFont="1" applyFill="1">
      <alignment vertical="top"/>
    </xf>
    <xf numFmtId="0" fontId="9" fillId="0" borderId="0" xfId="371" applyFont="1" applyFill="1">
      <alignment vertical="center"/>
    </xf>
    <xf numFmtId="0" fontId="12" fillId="0" borderId="0" xfId="372" applyFont="1" applyFill="1">
      <alignment horizontal="center" vertical="center"/>
    </xf>
    <xf numFmtId="0" fontId="11" fillId="0" borderId="13" xfId="373" applyFont="1" applyFill="1" applyBorder="1">
      <alignment horizontal="center" vertical="center"/>
    </xf>
    <xf numFmtId="0" fontId="11" fillId="0" borderId="13" xfId="374" applyFont="1" applyFill="1" applyBorder="1">
      <alignment horizontal="center" vertical="center"/>
    </xf>
    <xf numFmtId="0" fontId="11" fillId="0" borderId="13" xfId="375" applyFont="1" applyFill="1" applyBorder="1">
      <alignment horizontal="center" vertical="center" wrapText="1"/>
    </xf>
    <xf numFmtId="0" fontId="11" fillId="0" borderId="13" xfId="376" applyFont="1" applyFill="1" applyBorder="1">
      <alignment horizontal="left" vertical="center"/>
    </xf>
    <xf numFmtId="0" fontId="11" fillId="0" borderId="13" xfId="377" applyFont="1" applyFill="1" applyBorder="1">
      <alignment vertical="center"/>
    </xf>
    <xf numFmtId="2" fontId="14" fillId="0" borderId="13" xfId="370" applyNumberFormat="1" applyFont="1" applyFill="1" applyBorder="1" applyAlignment="1">
      <alignment vertical="center" shrinkToFit="1"/>
    </xf>
    <xf numFmtId="2" fontId="14" fillId="0" borderId="13" xfId="370" applyNumberFormat="1" applyFont="1" applyFill="1" applyBorder="1" applyAlignment="1">
      <alignment vertical="top" shrinkToFit="1"/>
    </xf>
    <xf numFmtId="180" fontId="11" fillId="0" borderId="13" xfId="378" applyNumberFormat="1" applyFont="1" applyFill="1" applyBorder="1">
      <alignment vertical="center"/>
    </xf>
    <xf numFmtId="2" fontId="14" fillId="0" borderId="0" xfId="370" applyNumberFormat="1" applyFont="1" applyFill="1" applyAlignment="1">
      <alignment vertical="center" shrinkToFit="1"/>
    </xf>
    <xf numFmtId="0" fontId="11" fillId="0" borderId="13" xfId="379" applyFont="1" applyFill="1" applyBorder="1">
      <alignment horizontal="left" vertical="center"/>
    </xf>
    <xf numFmtId="0" fontId="16" fillId="0" borderId="13" xfId="380" applyFont="1" applyFill="1" applyBorder="1">
      <alignment vertical="center"/>
    </xf>
    <xf numFmtId="0" fontId="17" fillId="0" borderId="0" xfId="381" applyFont="1" applyFill="1">
      <alignment horizontal="right" vertical="center"/>
    </xf>
    <xf numFmtId="0" fontId="0" fillId="9" borderId="0" xfId="0" applyNumberFormat="1" applyFont="1" applyFill="1">
      <alignment vertical="top"/>
    </xf>
    <xf numFmtId="0" fontId="9" fillId="2" borderId="0" xfId="354" applyFont="1" applyFill="1">
      <alignment vertical="center"/>
    </xf>
    <xf numFmtId="0" fontId="12" fillId="2" borderId="0" xfId="355" applyFont="1" applyFill="1">
      <alignment horizontal="center" vertical="center"/>
    </xf>
    <xf numFmtId="0" fontId="12" fillId="2" borderId="0" xfId="357" applyFont="1" applyFill="1">
      <alignment horizontal="center" vertical="center" wrapText="1"/>
    </xf>
    <xf numFmtId="0" fontId="9" fillId="2" borderId="13" xfId="358" applyFont="1" applyFill="1" applyBorder="1">
      <alignment horizontal="center" vertical="center"/>
    </xf>
    <xf numFmtId="0" fontId="9" fillId="2" borderId="13" xfId="359" applyFont="1" applyFill="1" applyBorder="1">
      <alignment horizontal="center" vertical="center" wrapText="1"/>
    </xf>
    <xf numFmtId="180" fontId="11" fillId="2" borderId="13" xfId="360" applyNumberFormat="1" applyFont="1" applyFill="1" applyBorder="1">
      <alignment horizontal="left" vertical="center"/>
    </xf>
    <xf numFmtId="180" fontId="17" fillId="2" borderId="13" xfId="361" applyNumberFormat="1" applyFont="1" applyFill="1" applyBorder="1">
      <alignment horizontal="left" vertical="center"/>
    </xf>
    <xf numFmtId="2" fontId="14" fillId="6" borderId="13" xfId="353" applyNumberFormat="1" applyFont="1" applyFill="1" applyBorder="1" applyAlignment="1">
      <alignment vertical="center" shrinkToFit="1"/>
    </xf>
    <xf numFmtId="2" fontId="14" fillId="2" borderId="13" xfId="353" applyNumberFormat="1" applyFont="1" applyFill="1" applyBorder="1" applyAlignment="1">
      <alignment vertical="center" shrinkToFit="1"/>
    </xf>
    <xf numFmtId="2" fontId="14" fillId="2" borderId="13" xfId="353" applyNumberFormat="1" applyFont="1" applyFill="1" applyBorder="1" applyAlignment="1">
      <alignment horizontal="right" vertical="center" shrinkToFit="1"/>
    </xf>
    <xf numFmtId="2" fontId="0" fillId="7" borderId="13" xfId="0" applyNumberFormat="1" applyFont="1" applyFill="1" applyBorder="1" applyAlignment="1">
      <alignment horizontal="right" vertical="center"/>
    </xf>
    <xf numFmtId="2" fontId="0" fillId="3" borderId="13" xfId="0" applyNumberFormat="1" applyFont="1" applyFill="1" applyBorder="1" applyAlignment="1">
      <alignment horizontal="right" vertical="center" wrapText="1"/>
    </xf>
    <xf numFmtId="188" fontId="17" fillId="2" borderId="13" xfId="362" applyNumberFormat="1" applyFont="1" applyFill="1" applyBorder="1">
      <alignment horizontal="left" vertical="center"/>
    </xf>
    <xf numFmtId="0" fontId="17" fillId="2" borderId="13" xfId="363" applyFont="1" applyFill="1" applyBorder="1">
      <alignment vertical="center"/>
    </xf>
    <xf numFmtId="0" fontId="17" fillId="2" borderId="0" xfId="364" applyFont="1" applyFill="1">
      <alignment horizontal="right" vertical="center" wrapText="1"/>
    </xf>
    <xf numFmtId="180" fontId="11" fillId="9" borderId="13" xfId="360" applyNumberFormat="1" applyFont="1" applyFill="1" applyBorder="1">
      <alignment horizontal="left" vertical="center"/>
    </xf>
    <xf numFmtId="180" fontId="17" fillId="9" borderId="13" xfId="361" applyNumberFormat="1" applyFont="1" applyFill="1" applyBorder="1">
      <alignment horizontal="left" vertical="center"/>
    </xf>
    <xf numFmtId="2" fontId="14" fillId="9" borderId="13" xfId="353" applyNumberFormat="1" applyFont="1" applyFill="1" applyBorder="1" applyAlignment="1">
      <alignment vertical="center" shrinkToFit="1"/>
    </xf>
    <xf numFmtId="0" fontId="11" fillId="2" borderId="13" xfId="356" applyFont="1" applyFill="1" applyBorder="1">
      <alignment horizontal="left" vertical="center"/>
    </xf>
    <xf numFmtId="0" fontId="17" fillId="2" borderId="13" xfId="365" applyFont="1" applyFill="1" applyBorder="1">
      <alignment horizontal="left" vertical="center"/>
    </xf>
    <xf numFmtId="180" fontId="11" fillId="2" borderId="13" xfId="353" applyNumberFormat="1" applyFont="1" applyFill="1" applyBorder="1" applyAlignment="1">
      <alignment horizontal="left" vertical="center"/>
    </xf>
    <xf numFmtId="0" fontId="17" fillId="2" borderId="13" xfId="353" applyFont="1" applyFill="1" applyBorder="1" applyAlignment="1">
      <alignment vertical="center"/>
    </xf>
    <xf numFmtId="180" fontId="11" fillId="2" borderId="13" xfId="0" applyNumberFormat="1" applyFont="1" applyFill="1" applyBorder="1" applyAlignment="1">
      <alignment horizontal="left" vertical="center"/>
    </xf>
    <xf numFmtId="0" fontId="8" fillId="2" borderId="13" xfId="353" applyFont="1" applyFill="1" applyBorder="1" applyAlignment="1">
      <alignment vertical="center"/>
    </xf>
    <xf numFmtId="180" fontId="11" fillId="2" borderId="13" xfId="366" applyNumberFormat="1" applyFont="1" applyFill="1" applyBorder="1">
      <alignment horizontal="left" vertical="center"/>
      <protection locked="0"/>
    </xf>
    <xf numFmtId="0" fontId="17" fillId="2" borderId="13" xfId="367" applyFont="1" applyFill="1" applyBorder="1">
      <alignment vertical="center"/>
      <protection locked="0"/>
    </xf>
    <xf numFmtId="0" fontId="37" fillId="2" borderId="13" xfId="368" applyFont="1" applyFill="1" applyBorder="1">
      <alignment vertical="center"/>
    </xf>
    <xf numFmtId="0" fontId="27" fillId="2" borderId="13" xfId="369" applyFont="1" applyFill="1" applyBorder="1">
      <alignment vertical="center"/>
    </xf>
    <xf numFmtId="0" fontId="9" fillId="2" borderId="0" xfId="282" applyFont="1" applyFill="1">
      <alignment vertical="center"/>
    </xf>
    <xf numFmtId="0" fontId="26" fillId="2" borderId="0" xfId="287" applyFont="1" applyFill="1">
      <alignment vertical="center"/>
    </xf>
    <xf numFmtId="0" fontId="12" fillId="2" borderId="0" xfId="283" applyFont="1" applyFill="1">
      <alignment horizontal="center" vertical="center"/>
    </xf>
    <xf numFmtId="0" fontId="38" fillId="2" borderId="0" xfId="288" applyFont="1" applyFill="1">
      <alignment vertical="center"/>
    </xf>
    <xf numFmtId="0" fontId="9" fillId="2" borderId="13" xfId="281" applyFont="1" applyFill="1" applyBorder="1" applyAlignment="1">
      <alignment horizontal="center" vertical="center"/>
    </xf>
    <xf numFmtId="0" fontId="9" fillId="2" borderId="13" xfId="285" applyFont="1" applyFill="1" applyBorder="1">
      <alignment horizontal="center" vertical="center"/>
    </xf>
    <xf numFmtId="0" fontId="9" fillId="2" borderId="13" xfId="281" applyFont="1" applyFill="1" applyBorder="1" applyAlignment="1">
      <alignment horizontal="center" vertical="center" indent="6"/>
    </xf>
    <xf numFmtId="0" fontId="28" fillId="3" borderId="14" xfId="281" applyFont="1" applyFill="1" applyBorder="1" applyAlignment="1">
      <alignment horizontal="center" vertical="center" wrapText="1"/>
    </xf>
    <xf numFmtId="0" fontId="9" fillId="2" borderId="10" xfId="289" applyFont="1" applyFill="1" applyBorder="1">
      <alignment horizontal="center" vertical="center" wrapText="1"/>
    </xf>
    <xf numFmtId="0" fontId="9" fillId="2" borderId="11" xfId="290" applyFont="1" applyFill="1" applyBorder="1">
      <alignment horizontal="center" vertical="center" wrapText="1"/>
    </xf>
    <xf numFmtId="0" fontId="9" fillId="2" borderId="12" xfId="291" applyFont="1" applyFill="1" applyBorder="1">
      <alignment horizontal="center" vertical="center" wrapText="1"/>
    </xf>
    <xf numFmtId="0" fontId="28" fillId="3" borderId="15" xfId="281" applyFont="1" applyFill="1" applyBorder="1" applyAlignment="1">
      <alignment horizontal="center" vertical="center" wrapText="1"/>
    </xf>
    <xf numFmtId="0" fontId="9" fillId="2" borderId="13" xfId="286" applyFont="1" applyFill="1" applyBorder="1">
      <alignment horizontal="center" vertical="center" wrapText="1"/>
    </xf>
    <xf numFmtId="0" fontId="9" fillId="2" borderId="13" xfId="292" applyFont="1" applyFill="1" applyBorder="1">
      <alignment horizontal="center" vertical="center" wrapText="1"/>
    </xf>
    <xf numFmtId="0" fontId="11" fillId="2" borderId="13" xfId="284" applyFont="1" applyFill="1" applyBorder="1">
      <alignment vertical="center"/>
    </xf>
    <xf numFmtId="0" fontId="27" fillId="2" borderId="13" xfId="293" applyFont="1" applyFill="1" applyBorder="1">
      <alignment vertical="center" indent="4"/>
    </xf>
    <xf numFmtId="2" fontId="11" fillId="6" borderId="13" xfId="281" applyNumberFormat="1" applyFont="1" applyFill="1" applyBorder="1" applyAlignment="1">
      <alignment vertical="center" shrinkToFit="1"/>
    </xf>
    <xf numFmtId="10" fontId="14" fillId="5" borderId="13" xfId="281" applyNumberFormat="1" applyFont="1" applyFill="1" applyBorder="1" applyAlignment="1">
      <alignment vertical="center" shrinkToFit="1"/>
    </xf>
    <xf numFmtId="187" fontId="11" fillId="2" borderId="13" xfId="294" applyNumberFormat="1" applyFont="1" applyFill="1" applyBorder="1">
      <alignment vertical="center"/>
    </xf>
    <xf numFmtId="2" fontId="11" fillId="6" borderId="13" xfId="280" applyNumberFormat="1" applyFont="1" applyFill="1" applyBorder="1" applyAlignment="1">
      <alignment vertical="center" shrinkToFit="1"/>
    </xf>
    <xf numFmtId="2" fontId="11" fillId="6" borderId="13" xfId="0" applyNumberFormat="1" applyFont="1" applyFill="1" applyBorder="1" applyAlignment="1">
      <alignment vertical="center" shrinkToFit="1"/>
    </xf>
    <xf numFmtId="2" fontId="11" fillId="4" borderId="13" xfId="280" applyNumberFormat="1" applyFont="1" applyFill="1" applyBorder="1" applyAlignment="1">
      <alignment vertical="center" shrinkToFit="1"/>
    </xf>
    <xf numFmtId="0" fontId="10" fillId="2" borderId="16" xfId="295" applyFont="1" applyFill="1" applyBorder="1">
      <alignment horizontal="right" vertical="center"/>
    </xf>
    <xf numFmtId="2" fontId="14" fillId="6" borderId="13" xfId="280" applyNumberFormat="1" applyFont="1" applyFill="1" applyBorder="1" applyAlignment="1">
      <alignment vertical="center" shrinkToFit="1"/>
    </xf>
    <xf numFmtId="2" fontId="14" fillId="6" borderId="13" xfId="281" applyNumberFormat="1" applyFont="1" applyFill="1" applyBorder="1" applyAlignment="1">
      <alignment vertical="center" shrinkToFit="1"/>
    </xf>
    <xf numFmtId="10" fontId="14" fillId="6" borderId="13" xfId="281" applyNumberFormat="1" applyFont="1" applyFill="1" applyBorder="1" applyAlignment="1">
      <alignment vertical="center" shrinkToFit="1"/>
    </xf>
    <xf numFmtId="2" fontId="14" fillId="4" borderId="13" xfId="280" applyNumberFormat="1" applyFont="1" applyFill="1" applyBorder="1" applyAlignment="1">
      <alignment vertical="center" shrinkToFit="1"/>
    </xf>
    <xf numFmtId="10" fontId="14" fillId="2" borderId="13" xfId="281" applyNumberFormat="1" applyFont="1" applyFill="1" applyBorder="1" applyAlignment="1">
      <alignment vertical="center" shrinkToFit="1"/>
    </xf>
    <xf numFmtId="2" fontId="14" fillId="2" borderId="13" xfId="280" applyNumberFormat="1" applyFont="1" applyFill="1" applyBorder="1" applyAlignment="1">
      <alignment vertical="center" shrinkToFit="1"/>
    </xf>
    <xf numFmtId="2" fontId="14" fillId="2" borderId="13" xfId="281" applyNumberFormat="1" applyFont="1" applyFill="1" applyBorder="1" applyAlignment="1">
      <alignment vertical="center" shrinkToFit="1"/>
    </xf>
    <xf numFmtId="0" fontId="11" fillId="0" borderId="13" xfId="296" applyFont="1" applyBorder="1">
      <alignment vertical="center"/>
    </xf>
    <xf numFmtId="187" fontId="39" fillId="2" borderId="13" xfId="297" applyNumberFormat="1" applyFont="1" applyFill="1" applyBorder="1">
      <alignment vertical="center"/>
    </xf>
    <xf numFmtId="0" fontId="39" fillId="2" borderId="13" xfId="298" applyFont="1" applyFill="1" applyBorder="1">
      <alignment vertical="center"/>
    </xf>
    <xf numFmtId="2" fontId="13" fillId="2" borderId="13" xfId="281" applyNumberFormat="1" applyFont="1" applyFill="1" applyBorder="1" applyAlignment="1">
      <alignment horizontal="left" vertical="center"/>
    </xf>
    <xf numFmtId="2" fontId="11" fillId="2" borderId="13" xfId="280" applyNumberFormat="1" applyFont="1" applyFill="1" applyBorder="1" applyAlignment="1">
      <alignment vertical="center" shrinkToFit="1"/>
    </xf>
    <xf numFmtId="2" fontId="11" fillId="2" borderId="13" xfId="281" applyNumberFormat="1" applyFont="1" applyFill="1" applyBorder="1" applyAlignment="1">
      <alignment vertical="center" shrinkToFit="1"/>
    </xf>
    <xf numFmtId="0" fontId="9" fillId="2" borderId="0" xfId="251" applyFont="1" applyFill="1">
      <alignment horizontal="left" vertical="center"/>
    </xf>
    <xf numFmtId="0" fontId="11" fillId="2" borderId="0" xfId="241" applyFont="1" applyFill="1">
      <alignment vertical="center"/>
    </xf>
    <xf numFmtId="0" fontId="10" fillId="2" borderId="0" xfId="252" applyFont="1" applyFill="1">
      <alignment horizontal="right" vertical="center"/>
    </xf>
    <xf numFmtId="0" fontId="12" fillId="2" borderId="0" xfId="236" applyFont="1" applyFill="1">
      <alignment horizontal="center" vertical="center"/>
    </xf>
    <xf numFmtId="0" fontId="10" fillId="2" borderId="0" xfId="253" applyFont="1" applyFill="1">
      <alignment horizontal="left" vertical="center"/>
    </xf>
    <xf numFmtId="0" fontId="11" fillId="2" borderId="0" xfId="242" applyFont="1" applyFill="1">
      <alignment horizontal="right" vertical="center"/>
    </xf>
    <xf numFmtId="0" fontId="9" fillId="2" borderId="10" xfId="243" applyFont="1" applyFill="1" applyBorder="1">
      <alignment horizontal="center" vertical="center"/>
    </xf>
    <xf numFmtId="0" fontId="9" fillId="2" borderId="12" xfId="244" applyFont="1" applyFill="1" applyBorder="1">
      <alignment horizontal="center" vertical="center"/>
    </xf>
    <xf numFmtId="0" fontId="28" fillId="3" borderId="14" xfId="235" applyFont="1" applyFill="1" applyBorder="1" applyAlignment="1">
      <alignment horizontal="center" vertical="center" wrapText="1"/>
    </xf>
    <xf numFmtId="0" fontId="14" fillId="3" borderId="14" xfId="235" applyFont="1" applyFill="1" applyBorder="1" applyAlignment="1">
      <alignment horizontal="center" vertical="center" wrapText="1"/>
    </xf>
    <xf numFmtId="0" fontId="11" fillId="2" borderId="10" xfId="245" applyFont="1" applyFill="1" applyBorder="1">
      <alignment horizontal="center" vertical="center" wrapText="1"/>
    </xf>
    <xf numFmtId="0" fontId="11" fillId="2" borderId="11" xfId="246" applyFont="1" applyFill="1" applyBorder="1">
      <alignment horizontal="center" vertical="center" wrapText="1"/>
    </xf>
    <xf numFmtId="0" fontId="11" fillId="2" borderId="12" xfId="247" applyFont="1" applyFill="1" applyBorder="1">
      <alignment horizontal="center" vertical="center" wrapText="1"/>
    </xf>
    <xf numFmtId="0" fontId="9" fillId="2" borderId="13" xfId="240" applyFont="1" applyFill="1" applyBorder="1">
      <alignment horizontal="center" vertical="center" wrapText="1"/>
    </xf>
    <xf numFmtId="0" fontId="9" fillId="2" borderId="13" xfId="239" applyFont="1" applyFill="1" applyBorder="1">
      <alignment horizontal="center" vertical="center"/>
    </xf>
    <xf numFmtId="0" fontId="14" fillId="3" borderId="15" xfId="235" applyFont="1" applyFill="1" applyBorder="1" applyAlignment="1">
      <alignment horizontal="center" vertical="center" wrapText="1"/>
    </xf>
    <xf numFmtId="0" fontId="11" fillId="2" borderId="13" xfId="237" applyFont="1" applyFill="1" applyBorder="1">
      <alignment horizontal="center" vertical="center" wrapText="1"/>
    </xf>
    <xf numFmtId="0" fontId="14" fillId="3" borderId="13" xfId="234" applyFont="1" applyFill="1" applyBorder="1" applyAlignment="1">
      <alignment horizontal="center" vertical="center" wrapText="1"/>
    </xf>
    <xf numFmtId="0" fontId="11" fillId="2" borderId="13" xfId="248" applyFont="1" applyFill="1" applyBorder="1">
      <alignment horizontal="center" vertical="center" wrapText="1"/>
    </xf>
    <xf numFmtId="49" fontId="11" fillId="2" borderId="13" xfId="249" applyNumberFormat="1" applyFont="1" applyFill="1" applyBorder="1">
      <alignment horizontal="left" vertical="center"/>
    </xf>
    <xf numFmtId="0" fontId="17" fillId="2" borderId="12" xfId="250" applyFont="1" applyFill="1" applyBorder="1">
      <alignment vertical="center"/>
    </xf>
    <xf numFmtId="10" fontId="14" fillId="6" borderId="13" xfId="235" applyNumberFormat="1" applyFont="1" applyFill="1" applyBorder="1" applyAlignment="1">
      <alignment vertical="center" shrinkToFit="1"/>
    </xf>
    <xf numFmtId="2" fontId="14" fillId="7" borderId="13" xfId="0" applyNumberFormat="1" applyFont="1" applyFill="1" applyBorder="1" applyAlignment="1">
      <alignment vertical="center" shrinkToFit="1"/>
    </xf>
    <xf numFmtId="2" fontId="14" fillId="6" borderId="13" xfId="0" applyNumberFormat="1" applyFont="1" applyFill="1" applyBorder="1" applyAlignment="1">
      <alignment horizontal="center" vertical="center" shrinkToFit="1"/>
    </xf>
    <xf numFmtId="49" fontId="11" fillId="2" borderId="13" xfId="0" applyNumberFormat="1" applyFont="1" applyFill="1" applyBorder="1" applyAlignment="1">
      <alignment horizontal="left" vertical="center"/>
    </xf>
    <xf numFmtId="0" fontId="11" fillId="2" borderId="12" xfId="235" applyFont="1" applyFill="1" applyBorder="1" applyAlignment="1">
      <alignment vertical="center"/>
    </xf>
    <xf numFmtId="10" fontId="14" fillId="7" borderId="13" xfId="235" applyNumberFormat="1" applyFont="1" applyFill="1" applyBorder="1" applyAlignment="1">
      <alignment vertical="center" shrinkToFit="1"/>
    </xf>
    <xf numFmtId="2" fontId="0" fillId="7" borderId="13" xfId="235" applyNumberFormat="1" applyFont="1" applyFill="1" applyBorder="1" applyAlignment="1">
      <alignment vertical="center"/>
    </xf>
    <xf numFmtId="0" fontId="8" fillId="2" borderId="13" xfId="235" applyFont="1" applyFill="1" applyBorder="1" applyAlignment="1">
      <alignment horizontal="left" vertical="center"/>
    </xf>
    <xf numFmtId="0" fontId="8" fillId="2" borderId="13" xfId="235" applyFont="1" applyFill="1" applyBorder="1" applyAlignment="1">
      <alignment vertical="center"/>
    </xf>
    <xf numFmtId="0" fontId="11" fillId="2" borderId="13" xfId="235" applyFont="1" applyFill="1" applyBorder="1" applyAlignment="1">
      <alignment vertical="center"/>
    </xf>
    <xf numFmtId="0" fontId="11" fillId="2" borderId="13" xfId="238" applyFont="1" applyFill="1" applyBorder="1">
      <alignment horizontal="left" vertical="center"/>
    </xf>
    <xf numFmtId="0" fontId="16" fillId="2" borderId="12" xfId="254" applyFont="1" applyFill="1" applyBorder="1">
      <alignment vertical="center"/>
    </xf>
    <xf numFmtId="0" fontId="28" fillId="3" borderId="0" xfId="89" applyFont="1" applyFill="1" applyAlignment="1">
      <alignment vertical="center"/>
    </xf>
    <xf numFmtId="0" fontId="14" fillId="3" borderId="0" xfId="89" applyFont="1" applyFill="1" applyAlignment="1">
      <alignment vertical="center"/>
    </xf>
    <xf numFmtId="0" fontId="14" fillId="3" borderId="0" xfId="89" applyFont="1" applyFill="1" applyAlignment="1">
      <alignment vertical="center" wrapText="1"/>
    </xf>
    <xf numFmtId="0" fontId="30" fillId="3" borderId="0" xfId="89" applyFont="1" applyFill="1" applyAlignment="1">
      <alignment horizontal="center" vertical="center"/>
    </xf>
    <xf numFmtId="0" fontId="30" fillId="3" borderId="0" xfId="89" applyFont="1" applyFill="1" applyAlignment="1">
      <alignment horizontal="center" vertical="center" wrapText="1"/>
    </xf>
    <xf numFmtId="0" fontId="31" fillId="3" borderId="16" xfId="89" applyFont="1" applyFill="1" applyBorder="1" applyAlignment="1">
      <alignment horizontal="right" vertical="center" wrapText="1"/>
    </xf>
    <xf numFmtId="0" fontId="14" fillId="3" borderId="10" xfId="89" applyFont="1" applyFill="1" applyBorder="1" applyAlignment="1">
      <alignment horizontal="center" vertical="center"/>
    </xf>
    <xf numFmtId="0" fontId="14" fillId="3" borderId="12" xfId="89" applyFont="1" applyFill="1" applyBorder="1" applyAlignment="1">
      <alignment horizontal="center" vertical="center"/>
    </xf>
    <xf numFmtId="0" fontId="28" fillId="3" borderId="14" xfId="89" applyFont="1" applyFill="1" applyBorder="1" applyAlignment="1">
      <alignment horizontal="center" vertical="center" wrapText="1"/>
    </xf>
    <xf numFmtId="0" fontId="14" fillId="3" borderId="14" xfId="89" applyFont="1" applyFill="1" applyBorder="1" applyAlignment="1">
      <alignment horizontal="center" vertical="center" wrapText="1"/>
    </xf>
    <xf numFmtId="0" fontId="14" fillId="3" borderId="10" xfId="89" applyFont="1" applyFill="1" applyBorder="1" applyAlignment="1">
      <alignment horizontal="center" vertical="center" wrapText="1"/>
    </xf>
    <xf numFmtId="0" fontId="14" fillId="3" borderId="11" xfId="89" applyFont="1" applyFill="1" applyBorder="1" applyAlignment="1">
      <alignment horizontal="center" vertical="center" wrapText="1"/>
    </xf>
    <xf numFmtId="0" fontId="14" fillId="3" borderId="12" xfId="89" applyFont="1" applyFill="1" applyBorder="1" applyAlignment="1">
      <alignment horizontal="center" vertical="center" wrapText="1"/>
    </xf>
    <xf numFmtId="0" fontId="28" fillId="3" borderId="13" xfId="89" applyFont="1" applyFill="1" applyBorder="1" applyAlignment="1">
      <alignment horizontal="center" vertical="center" wrapText="1"/>
    </xf>
    <xf numFmtId="0" fontId="28" fillId="3" borderId="13" xfId="89" applyFont="1" applyFill="1" applyBorder="1" applyAlignment="1">
      <alignment horizontal="center" vertical="center"/>
    </xf>
    <xf numFmtId="0" fontId="14" fillId="3" borderId="15" xfId="89" applyFont="1" applyFill="1" applyBorder="1" applyAlignment="1">
      <alignment horizontal="center" vertical="center" wrapText="1"/>
    </xf>
    <xf numFmtId="0" fontId="14" fillId="3" borderId="13" xfId="89" applyFont="1" applyFill="1" applyBorder="1" applyAlignment="1">
      <alignment horizontal="center" vertical="center" wrapText="1"/>
    </xf>
    <xf numFmtId="0" fontId="14" fillId="3" borderId="13" xfId="86" applyFont="1" applyFill="1" applyBorder="1" applyAlignment="1">
      <alignment horizontal="center" vertical="center" wrapText="1"/>
    </xf>
    <xf numFmtId="0" fontId="16" fillId="2" borderId="13" xfId="197" applyFont="1" applyFill="1" applyBorder="1">
      <alignment horizontal="left" vertical="center"/>
    </xf>
    <xf numFmtId="0" fontId="27" fillId="2" borderId="13" xfId="198" applyFont="1" applyFill="1" applyBorder="1">
      <alignment vertical="center"/>
    </xf>
    <xf numFmtId="2" fontId="16" fillId="6" borderId="13" xfId="89" applyNumberFormat="1" applyFont="1" applyFill="1" applyBorder="1" applyAlignment="1">
      <alignment vertical="center" shrinkToFit="1"/>
    </xf>
    <xf numFmtId="10" fontId="15" fillId="5" borderId="13" xfId="89" applyNumberFormat="1" applyFont="1" applyFill="1" applyBorder="1" applyAlignment="1">
      <alignment vertical="center" shrinkToFit="1"/>
    </xf>
    <xf numFmtId="0" fontId="11" fillId="2" borderId="13" xfId="127" applyFont="1" applyFill="1" applyBorder="1">
      <alignment horizontal="left" vertical="center"/>
    </xf>
    <xf numFmtId="0" fontId="17" fillId="2" borderId="13" xfId="126" applyFont="1" applyFill="1" applyBorder="1">
      <alignment vertical="center"/>
    </xf>
    <xf numFmtId="2" fontId="11" fillId="2" borderId="13" xfId="89" applyNumberFormat="1" applyFont="1" applyFill="1" applyBorder="1" applyAlignment="1">
      <alignment vertical="center" shrinkToFit="1"/>
    </xf>
    <xf numFmtId="2" fontId="11" fillId="2" borderId="0" xfId="89" applyNumberFormat="1" applyFont="1" applyFill="1" applyAlignment="1">
      <alignment vertical="center" shrinkToFit="1"/>
    </xf>
    <xf numFmtId="0" fontId="11" fillId="2" borderId="13" xfId="217" applyFont="1" applyFill="1" applyBorder="1">
      <alignment horizontal="left" vertical="center"/>
      <protection locked="0"/>
    </xf>
    <xf numFmtId="0" fontId="17" fillId="2" borderId="13" xfId="218" applyFont="1" applyFill="1" applyBorder="1">
      <alignment vertical="center"/>
      <protection locked="0"/>
    </xf>
    <xf numFmtId="0" fontId="11" fillId="2" borderId="13" xfId="219" applyFont="1" applyFill="1" applyBorder="1">
      <alignment horizontal="left" vertical="center"/>
      <protection locked="0"/>
    </xf>
    <xf numFmtId="0" fontId="17" fillId="2" borderId="13" xfId="220" applyFont="1" applyFill="1" applyBorder="1">
      <alignment vertical="center"/>
      <protection locked="0"/>
    </xf>
    <xf numFmtId="0" fontId="11" fillId="2" borderId="13" xfId="89" applyFont="1" applyFill="1" applyBorder="1" applyAlignment="1">
      <alignment horizontal="left" vertical="center"/>
    </xf>
    <xf numFmtId="0" fontId="17" fillId="2" borderId="13" xfId="89" applyFont="1" applyFill="1" applyBorder="1" applyAlignment="1">
      <alignment vertical="center"/>
    </xf>
    <xf numFmtId="2" fontId="40" fillId="2" borderId="13" xfId="89" applyNumberFormat="1" applyFont="1" applyFill="1" applyBorder="1" applyAlignment="1">
      <alignment vertical="center" shrinkToFit="1"/>
    </xf>
    <xf numFmtId="0" fontId="11" fillId="2" borderId="13" xfId="221" applyFont="1" applyFill="1" applyBorder="1">
      <alignment horizontal="left" vertical="center"/>
      <protection locked="0"/>
    </xf>
    <xf numFmtId="0" fontId="17" fillId="2" borderId="13" xfId="222" applyFont="1" applyFill="1" applyBorder="1">
      <alignment vertical="center"/>
      <protection locked="0"/>
    </xf>
    <xf numFmtId="0" fontId="11" fillId="2" borderId="13" xfId="223" applyFont="1" applyFill="1" applyBorder="1">
      <alignment horizontal="left" vertical="center"/>
      <protection locked="0"/>
    </xf>
    <xf numFmtId="0" fontId="11" fillId="2" borderId="13" xfId="224" applyFont="1" applyFill="1" applyBorder="1">
      <alignment vertical="center"/>
      <protection locked="0"/>
    </xf>
    <xf numFmtId="0" fontId="27" fillId="2" borderId="10" xfId="207" applyFont="1" applyFill="1" applyBorder="1">
      <alignment vertical="center"/>
    </xf>
    <xf numFmtId="0" fontId="27" fillId="2" borderId="12" xfId="208" applyFont="1" applyFill="1" applyBorder="1">
      <alignment vertical="center"/>
    </xf>
  </cellXfs>
  <cellStyles count="5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封面_20% - Accent1" xfId="49"/>
    <cellStyle name="封面_20% - Accent2" xfId="50"/>
    <cellStyle name="封面_20% - Accent3" xfId="51"/>
    <cellStyle name="封面_20% - Accent4" xfId="52"/>
    <cellStyle name="封面_20% - Accent5" xfId="53"/>
    <cellStyle name="封面_20% - Accent6" xfId="54"/>
    <cellStyle name="封面_40% - Accent1" xfId="55"/>
    <cellStyle name="封面_40% - Accent2" xfId="56"/>
    <cellStyle name="封面_40% - Accent3" xfId="57"/>
    <cellStyle name="封面_40% - Accent4" xfId="58"/>
    <cellStyle name="封面_40% - Accent5" xfId="59"/>
    <cellStyle name="封面_40% - Accent6" xfId="60"/>
    <cellStyle name="封面_60% - Accent1" xfId="61"/>
    <cellStyle name="封面_60% - Accent2" xfId="62"/>
    <cellStyle name="封面_60% - Accent3" xfId="63"/>
    <cellStyle name="封面_60% - Accent4" xfId="64"/>
    <cellStyle name="封面_60% - Accent5" xfId="65"/>
    <cellStyle name="封面_60% - Accent6" xfId="66"/>
    <cellStyle name="封面_Comma" xfId="67"/>
    <cellStyle name="封面_Comma [0]" xfId="68"/>
    <cellStyle name="封面_Currency" xfId="69"/>
    <cellStyle name="封面_Currency [0]" xfId="70"/>
    <cellStyle name="封面_Heading 2" xfId="71"/>
    <cellStyle name="封面_Heading 3" xfId="72"/>
    <cellStyle name="封面_Note" xfId="73"/>
    <cellStyle name="封面_Percent" xfId="74"/>
    <cellStyle name="封面___builtInStyle94" xfId="75"/>
    <cellStyle name="封面___builtInStyle95" xfId="76"/>
    <cellStyle name="封面___builtInStyle96" xfId="77"/>
    <cellStyle name="封面___builtInStyle97" xfId="78"/>
    <cellStyle name="封面___builtInStyle99" xfId="79"/>
    <cellStyle name="封面___builtInStyle103" xfId="80"/>
    <cellStyle name="表一_百分比 2" xfId="81"/>
    <cellStyle name="表一_差_保定市2015年预算表格（八张全表不含定州）" xfId="82"/>
    <cellStyle name="表一_差_部门基本支出预算统计表2016发海娟" xfId="83"/>
    <cellStyle name="表一_Normal" xfId="84"/>
    <cellStyle name="表一_常规 10" xfId="85"/>
    <cellStyle name="表一_常规 11" xfId="86"/>
    <cellStyle name="表一_常规 12" xfId="87"/>
    <cellStyle name="表一_常规 16" xfId="88"/>
    <cellStyle name="表一_常规 2" xfId="89"/>
    <cellStyle name="表一_常规 4 2" xfId="90"/>
    <cellStyle name="表一_超链接" xfId="91"/>
    <cellStyle name="表一_好_保定市2015年预算表格（八张全表不含定州）" xfId="92"/>
    <cellStyle name="表一_好_部门基本支出预算统计表2016发海娟" xfId="93"/>
    <cellStyle name="表一_已访问的超链接" xfId="94"/>
    <cellStyle name="表一___builtInStyle34" xfId="95"/>
    <cellStyle name="表一___builtInStyle36" xfId="96"/>
    <cellStyle name="表一___builtInStyle37" xfId="97"/>
    <cellStyle name="表一___builtInStyle38" xfId="98"/>
    <cellStyle name="表一___builtInStyle39" xfId="99"/>
    <cellStyle name="表一___builtInStyle40" xfId="100"/>
    <cellStyle name="表一___builtInStyle41" xfId="101"/>
    <cellStyle name="表一___builtInStyle42" xfId="102"/>
    <cellStyle name="表一___builtInStyle43" xfId="103"/>
    <cellStyle name="表一___builtInStyle44" xfId="104"/>
    <cellStyle name="表一___builtInStyle45" xfId="105"/>
    <cellStyle name="表一___builtInStyle46" xfId="106"/>
    <cellStyle name="表一___builtInStyle47" xfId="107"/>
    <cellStyle name="表一___builtInStyle48" xfId="108"/>
    <cellStyle name="表一___builtInStyle49" xfId="109"/>
    <cellStyle name="表一___builtInStyle50" xfId="110"/>
    <cellStyle name="表一___builtInStyle51" xfId="111"/>
    <cellStyle name="表一___builtInStyle52" xfId="112"/>
    <cellStyle name="表一___builtInStyle53" xfId="113"/>
    <cellStyle name="表一___builtInStyle54" xfId="114"/>
    <cellStyle name="表一___builtInStyle55" xfId="115"/>
    <cellStyle name="表一___builtInStyle68" xfId="116"/>
    <cellStyle name="表一___builtInStyle69" xfId="117"/>
    <cellStyle name="表一___builtInStyle73" xfId="118"/>
    <cellStyle name="表一___builtInStyle75" xfId="119"/>
    <cellStyle name="表一___builtInStyle78" xfId="120"/>
    <cellStyle name="表一___builtInStyle79" xfId="121"/>
    <cellStyle name="表一___builtInStyle81" xfId="122"/>
    <cellStyle name="表一___builtInStyle82" xfId="123"/>
    <cellStyle name="表一___builtInStyle83" xfId="124"/>
    <cellStyle name="表一___builtInStyle84" xfId="125"/>
    <cellStyle name="表一___builtInStyle87" xfId="126"/>
    <cellStyle name="表一___builtInStyle89" xfId="127"/>
    <cellStyle name="表一___builtInStyle94" xfId="128"/>
    <cellStyle name="表一___builtInStyle100" xfId="129"/>
    <cellStyle name="表一___builtInStyle101" xfId="130"/>
    <cellStyle name="表一___builtInStyle104" xfId="131"/>
    <cellStyle name="表一___builtInStyle105" xfId="132"/>
    <cellStyle name="表一___builtInStyle107" xfId="133"/>
    <cellStyle name="表一___builtInStyle108" xfId="134"/>
    <cellStyle name="表一___builtInStyle109" xfId="135"/>
    <cellStyle name="表一___builtInStyle110" xfId="136"/>
    <cellStyle name="表一___builtInStyle111" xfId="137"/>
    <cellStyle name="表一___builtInStyle113" xfId="138"/>
    <cellStyle name="表一___builtInStyle114" xfId="139"/>
    <cellStyle name="表一___builtInStyle116" xfId="140"/>
    <cellStyle name="表一___builtInStyle118" xfId="141"/>
    <cellStyle name="表一___builtInStyle122" xfId="142"/>
    <cellStyle name="表一___builtInStyle123" xfId="143"/>
    <cellStyle name="表一___builtInStyle124" xfId="144"/>
    <cellStyle name="表一___builtInStyle125" xfId="145"/>
    <cellStyle name="表一___builtInStyle126" xfId="146"/>
    <cellStyle name="表一___builtInStyle127" xfId="147"/>
    <cellStyle name="表一___builtInStyle129" xfId="148"/>
    <cellStyle name="表一___builtInStyle130" xfId="149"/>
    <cellStyle name="表一___builtInStyle131" xfId="150"/>
    <cellStyle name="表一___builtInStyle133" xfId="151"/>
    <cellStyle name="表一___builtInStyle134" xfId="152"/>
    <cellStyle name="表一___builtInStyle136" xfId="153"/>
    <cellStyle name="表一___builtInStyle146" xfId="154"/>
    <cellStyle name="表一___builtInStyle147" xfId="155"/>
    <cellStyle name="表一___builtInStyle149" xfId="156"/>
    <cellStyle name="表一___builtInStyle150" xfId="157"/>
    <cellStyle name="表一___builtInStyle152" xfId="158"/>
    <cellStyle name="表一___builtInStyle153" xfId="159"/>
    <cellStyle name="表一___builtInStyle154" xfId="160"/>
    <cellStyle name="表一___builtInStyle155" xfId="161"/>
    <cellStyle name="表一___builtInStyle156" xfId="162"/>
    <cellStyle name="表一___builtInStyle157" xfId="163"/>
    <cellStyle name="表一___builtInStyle158" xfId="164"/>
    <cellStyle name="表一___builtInStyle159" xfId="165"/>
    <cellStyle name="表一___builtInStyle160" xfId="166"/>
    <cellStyle name="表一___builtInStyle161" xfId="167"/>
    <cellStyle name="表一___builtInStyle162" xfId="168"/>
    <cellStyle name="表一___builtInStyle163" xfId="169"/>
    <cellStyle name="表一___builtInStyle164" xfId="170"/>
    <cellStyle name="表一___builtInStyle165" xfId="171"/>
    <cellStyle name="表一___builtInStyle166" xfId="172"/>
    <cellStyle name="表一___builtInStyle167" xfId="173"/>
    <cellStyle name="表一___builtInStyle171" xfId="174"/>
    <cellStyle name="表一___builtInStyle172" xfId="175"/>
    <cellStyle name="表一___builtInStyle176" xfId="176"/>
    <cellStyle name="表一___builtInStyle177" xfId="177"/>
    <cellStyle name="表一___builtInStyle178" xfId="178"/>
    <cellStyle name="表一___builtInStyle179" xfId="179"/>
    <cellStyle name="表一___builtInStyle180" xfId="180"/>
    <cellStyle name="表一___builtInStyle188" xfId="181"/>
    <cellStyle name="表一___builtInStyle191" xfId="182"/>
    <cellStyle name="表一___builtInStyle197" xfId="183"/>
    <cellStyle name="表一___builtInStyle201" xfId="184"/>
    <cellStyle name="表一___builtInStyle202" xfId="185"/>
    <cellStyle name="表一___builtInStyle205" xfId="186"/>
    <cellStyle name="表一___builtInStyle206" xfId="187"/>
    <cellStyle name="表一___builtInStyle207" xfId="188"/>
    <cellStyle name="表一___builtInStyle208" xfId="189"/>
    <cellStyle name="表一___builtInStyle209" xfId="190"/>
    <cellStyle name="表一___builtInStyle214" xfId="191"/>
    <cellStyle name="表一___builtInStyle215" xfId="192"/>
    <cellStyle name="表一___builtInStyle222" xfId="193"/>
    <cellStyle name="表一___builtInStyle226" xfId="194"/>
    <cellStyle name="表一___builtInStyle229" xfId="195"/>
    <cellStyle name="表一___builtInStyle232" xfId="196"/>
    <cellStyle name="表一___builtInStyle233" xfId="197"/>
    <cellStyle name="表一___builtInStyle234" xfId="198"/>
    <cellStyle name="表一___builtInStyle235" xfId="199"/>
    <cellStyle name="表一___builtInStyle236" xfId="200"/>
    <cellStyle name="表一___builtInStyle238" xfId="201"/>
    <cellStyle name="表一___builtInStyle240" xfId="202"/>
    <cellStyle name="表一___builtInStyle241" xfId="203"/>
    <cellStyle name="表一___builtInStyle253" xfId="204"/>
    <cellStyle name="表一___builtInStyle254" xfId="205"/>
    <cellStyle name="表一___builtInStyle277" xfId="206"/>
    <cellStyle name="表一___builtInStyle283" xfId="207"/>
    <cellStyle name="表一___builtInStyle284" xfId="208"/>
    <cellStyle name="表一___builtInStyle292" xfId="209"/>
    <cellStyle name="表一___builtInStyle300" xfId="210"/>
    <cellStyle name="表一___builtInStyle310" xfId="211"/>
    <cellStyle name="表一___builtInStyle311" xfId="212"/>
    <cellStyle name="表一___builtInStyle312" xfId="213"/>
    <cellStyle name="表一___builtInStyle314" xfId="214"/>
    <cellStyle name="表一___builtInStyle315" xfId="215"/>
    <cellStyle name="表一___builtInStyle316" xfId="216"/>
    <cellStyle name="表一___builtInStyle248_1" xfId="217"/>
    <cellStyle name="表一___builtInStyle249_1" xfId="218"/>
    <cellStyle name="表一___builtInStyle248_2" xfId="219"/>
    <cellStyle name="表一___builtInStyle249_2" xfId="220"/>
    <cellStyle name="表一___builtInStyle250_1" xfId="221"/>
    <cellStyle name="表一___builtInStyle251_1" xfId="222"/>
    <cellStyle name="表一___builtInStyle250_2" xfId="223"/>
    <cellStyle name="表一___builtInStyle252_1" xfId="224"/>
    <cellStyle name="表二之一（类款级汇总）_Currency [0]" xfId="225"/>
    <cellStyle name="表二之一（类款级汇总）_Currency" xfId="226"/>
    <cellStyle name="表二之一（类款级汇总）_Comma [0]" xfId="227"/>
    <cellStyle name="表二之一（类款级汇总）_Comma" xfId="228"/>
    <cellStyle name="表二之一（类款级汇总）_Title" xfId="229"/>
    <cellStyle name="表二之一（类款级汇总）_Heading 1" xfId="230"/>
    <cellStyle name="表二之一（类款级汇总）_Heading 2" xfId="231"/>
    <cellStyle name="表二之一（类款级汇总）_Heading 3" xfId="232"/>
    <cellStyle name="表二之一（类款级汇总）_Check Cell" xfId="233"/>
    <cellStyle name="表二之一（类款级汇总）_常规 2 2 2" xfId="234"/>
    <cellStyle name="表二之一（类款级汇总）_常规 2 4" xfId="235"/>
    <cellStyle name="表二之一（类款级汇总）___builtInStyle120" xfId="236"/>
    <cellStyle name="表二之一（类款级汇总）___builtInStyle123" xfId="237"/>
    <cellStyle name="表二之一（类款级汇总）___builtInStyle131" xfId="238"/>
    <cellStyle name="表二之一（类款级汇总）___builtInStyle140" xfId="239"/>
    <cellStyle name="表二之一（类款级汇总）___builtInStyle141" xfId="240"/>
    <cellStyle name="表二之一（类款级汇总）___builtInStyle203" xfId="241"/>
    <cellStyle name="表二之一（类款级汇总）___builtInStyle204" xfId="242"/>
    <cellStyle name="表二之一（类款级汇总）___builtInStyle206" xfId="243"/>
    <cellStyle name="表二之一（类款级汇总）___builtInStyle207" xfId="244"/>
    <cellStyle name="表二之一（类款级汇总）___builtInStyle209" xfId="245"/>
    <cellStyle name="表二之一（类款级汇总）___builtInStyle210" xfId="246"/>
    <cellStyle name="表二之一（类款级汇总）___builtInStyle211" xfId="247"/>
    <cellStyle name="表二之一（类款级汇总）___builtInStyle213" xfId="248"/>
    <cellStyle name="表二之一（类款级汇总）___builtInStyle214" xfId="249"/>
    <cellStyle name="表二之一（类款级汇总）___builtInStyle220" xfId="250"/>
    <cellStyle name="表二之一（类款级汇总）___builtInStyle230" xfId="251"/>
    <cellStyle name="表二之一（类款级汇总）___builtInStyle231" xfId="252"/>
    <cellStyle name="表二之一（类款级汇总）___builtInStyle232" xfId="253"/>
    <cellStyle name="表二之一（类款级汇总）___builtInStyle234" xfId="254"/>
    <cellStyle name="表二之二 （录入表）_常规 2 2 2" xfId="255"/>
    <cellStyle name="表二之二 （录入表）_常规 2 4" xfId="256"/>
    <cellStyle name="表二之二 （录入表）___builtInStyle120" xfId="257"/>
    <cellStyle name="表二之二 （录入表）___builtInStyle123" xfId="258"/>
    <cellStyle name="表二之二 （录入表）___builtInStyle140" xfId="259"/>
    <cellStyle name="表二之二 （录入表）___builtInStyle141" xfId="260"/>
    <cellStyle name="表二之二 （录入表）___builtInStyle202" xfId="261"/>
    <cellStyle name="表二之二 （录入表）___builtInStyle203" xfId="262"/>
    <cellStyle name="表二之二 （录入表）___builtInStyle204" xfId="263"/>
    <cellStyle name="表二之二 （录入表）___builtInStyle205" xfId="264"/>
    <cellStyle name="表二之二 （录入表）___builtInStyle206" xfId="265"/>
    <cellStyle name="表二之二 （录入表）___builtInStyle207" xfId="266"/>
    <cellStyle name="表二之二 （录入表）___builtInStyle209" xfId="267"/>
    <cellStyle name="表二之二 （录入表）___builtInStyle210" xfId="268"/>
    <cellStyle name="表二之二 （录入表）___builtInStyle211" xfId="269"/>
    <cellStyle name="表二之二 （录入表）___builtInStyle213" xfId="270"/>
    <cellStyle name="表二之二 （录入表）___builtInStyle214" xfId="271"/>
    <cellStyle name="表二之二 （录入表）___builtInStyle215" xfId="272"/>
    <cellStyle name="表二之二 （录入表）___builtInStyle219" xfId="273"/>
    <cellStyle name="表二之二 （录入表）___builtInStyle220" xfId="274"/>
    <cellStyle name="表二之二 （录入表）___builtInStyle221" xfId="275"/>
    <cellStyle name="表二之二 （录入表）___builtInStyle222" xfId="276"/>
    <cellStyle name="表二之二 （录入表）___builtInStyle224" xfId="277"/>
    <cellStyle name="表二之二 （录入表）___builtInStyle225" xfId="278"/>
    <cellStyle name="表二之二 （录入表）___builtInStyle226" xfId="279"/>
    <cellStyle name="表三之一（汇总表）_常规 2 2 2" xfId="280"/>
    <cellStyle name="表三之一（汇总表）_常规 2 4" xfId="281"/>
    <cellStyle name="表三之一（汇总表）___builtInStyle84" xfId="282"/>
    <cellStyle name="表三之一（汇总表）___builtInStyle120" xfId="283"/>
    <cellStyle name="表三之一（汇总表）___builtInStyle125" xfId="284"/>
    <cellStyle name="表三之一（汇总表）___builtInStyle140" xfId="285"/>
    <cellStyle name="表三之一（汇总表）___builtInStyle141" xfId="286"/>
    <cellStyle name="表三之一（汇总表）___builtInStyle154" xfId="287"/>
    <cellStyle name="表三之一（汇总表）___builtInStyle176" xfId="288"/>
    <cellStyle name="表三之一（汇总表）___builtInStyle180" xfId="289"/>
    <cellStyle name="表三之一（汇总表）___builtInStyle181" xfId="290"/>
    <cellStyle name="表三之一（汇总表）___builtInStyle182" xfId="291"/>
    <cellStyle name="表三之一（汇总表）___builtInStyle184" xfId="292"/>
    <cellStyle name="表三之一（汇总表）___builtInStyle185" xfId="293"/>
    <cellStyle name="表三之一（汇总表）___builtInStyle187" xfId="294"/>
    <cellStyle name="表三之一（汇总表）___builtInStyle190" xfId="295"/>
    <cellStyle name="表三之一（汇总表）___builtInStyle193" xfId="296"/>
    <cellStyle name="表三之一（汇总表）___builtInStyle194" xfId="297"/>
    <cellStyle name="表三之一（汇总表）___builtInStyle195" xfId="298"/>
    <cellStyle name="表三之二（需明确收支对象级次的录入表）_常规 2 2 2" xfId="299"/>
    <cellStyle name="表三之二（需明确收支对象级次的录入表）_常规 2 4" xfId="300"/>
    <cellStyle name="表三之二（需明确收支对象级次的录入表）___builtInStyle84" xfId="301"/>
    <cellStyle name="表三之二（需明确收支对象级次的录入表）___builtInStyle120" xfId="302"/>
    <cellStyle name="表三之二（需明确收支对象级次的录入表）___builtInStyle125" xfId="303"/>
    <cellStyle name="表三之二（需明确收支对象级次的录入表）___builtInStyle140" xfId="304"/>
    <cellStyle name="表三之二（需明确收支对象级次的录入表）___builtInStyle154" xfId="305"/>
    <cellStyle name="表三之二（需明确收支对象级次的录入表）___builtInStyle157" xfId="306"/>
    <cellStyle name="表三之二（需明确收支对象级次的录入表）___builtInStyle166" xfId="307"/>
    <cellStyle name="表三之二（需明确收支对象级次的录入表）___builtInStyle167" xfId="308"/>
    <cellStyle name="表三之二（需明确收支对象级次的录入表）___builtInStyle168" xfId="309"/>
    <cellStyle name="表三之二（需明确收支对象级次的录入表）___builtInStyle169" xfId="310"/>
    <cellStyle name="表三之二（需明确收支对象级次的录入表）___builtInStyle171" xfId="311"/>
    <cellStyle name="表三之二（需明确收支对象级次的录入表）___builtInStyle172" xfId="312"/>
    <cellStyle name="表三之二（需明确收支对象级次的录入表）___builtInStyle160_1" xfId="313"/>
    <cellStyle name="表三之二（需明确收支对象级次的录入表）___builtInStyle161_1" xfId="314"/>
    <cellStyle name="表三之二（需明确收支对象级次的录入表）___builtInStyle160_2" xfId="315"/>
    <cellStyle name="表三之二（需明确收支对象级次的录入表）___builtInStyle161_2" xfId="316"/>
    <cellStyle name="表三之二（需明确收支对象级次的录入表）___builtInStyle160_3" xfId="317"/>
    <cellStyle name="表三之二（需明确收支对象级次的录入表）___builtInStyle161_3" xfId="318"/>
    <cellStyle name="表三之二（需明确收支对象级次的录入表）___builtInStyle160_4" xfId="319"/>
    <cellStyle name="表三之二（需明确收支对象级次的录入表）___builtInStyle161_4" xfId="320"/>
    <cellStyle name="表三之二（需明确收支对象级次的录入表）___builtInStyle160_5" xfId="321"/>
    <cellStyle name="表三之二（需明确收支对象级次的录入表）___builtInStyle161_5" xfId="322"/>
    <cellStyle name="表三之二（需明确收支对象级次的录入表）___builtInStyle160_6" xfId="323"/>
    <cellStyle name="表三之二（需明确收支对象级次的录入表）___builtInStyle161_6" xfId="324"/>
    <cellStyle name="表三之三（其它收支录入表）_常规 2 2 2" xfId="325"/>
    <cellStyle name="表三之三（其它收支录入表）_常规 2 4" xfId="326"/>
    <cellStyle name="表三之三（其它收支录入表）___builtInStyle84" xfId="327"/>
    <cellStyle name="表三之三（其它收支录入表）___builtInStyle120" xfId="328"/>
    <cellStyle name="表三之三（其它收支录入表）___builtInStyle125" xfId="329"/>
    <cellStyle name="表三之三（其它收支录入表）___builtInStyle140" xfId="330"/>
    <cellStyle name="表三之三（其它收支录入表）___builtInStyle141" xfId="331"/>
    <cellStyle name="表三之三（其它收支录入表）___builtInStyle154" xfId="332"/>
    <cellStyle name="表三之三（其它收支录入表）___builtInStyle155" xfId="333"/>
    <cellStyle name="表三之三（其它收支录入表）___builtInStyle156" xfId="334"/>
    <cellStyle name="表三之三（其它收支录入表）___builtInStyle157" xfId="335"/>
    <cellStyle name="表三之三（其它收支录入表）___builtInStyle163" xfId="336"/>
    <cellStyle name="表三之三（其它收支录入表）___builtInStyle160_7" xfId="337"/>
    <cellStyle name="表三之三（其它收支录入表）___builtInStyle161_7" xfId="338"/>
    <cellStyle name="表三之三（其它收支录入表）___builtInStyle160_8" xfId="339"/>
    <cellStyle name="表三之三（其它收支录入表）___builtInStyle161_8" xfId="340"/>
    <cellStyle name="表三之三（其它收支录入表）___builtInStyle160_9" xfId="341"/>
    <cellStyle name="表三之三（其它收支录入表）___builtInStyle161_9" xfId="342"/>
    <cellStyle name="表三之三（其它收支录入表）___builtInStyle160_10" xfId="343"/>
    <cellStyle name="表三之三（其它收支录入表）___builtInStyle161_10" xfId="344"/>
    <cellStyle name="表三之三（其它收支录入表）___builtInStyle160_11" xfId="345"/>
    <cellStyle name="表三之三（其它收支录入表）___builtInStyle161_11" xfId="346"/>
    <cellStyle name="表三之三（其它收支录入表）___builtInStyle160_12" xfId="347"/>
    <cellStyle name="表三之三（其它收支录入表）___builtInStyle161_12" xfId="348"/>
    <cellStyle name="表三之三（其它收支录入表）___builtInStyle160_13" xfId="349"/>
    <cellStyle name="表三之三（其它收支录入表）___builtInStyle161_13" xfId="350"/>
    <cellStyle name="表三之三（其它收支录入表）___builtInStyle160_14" xfId="351"/>
    <cellStyle name="表三之三（其它收支录入表）___builtInStyle161_14" xfId="352"/>
    <cellStyle name="表四_常规 2 4" xfId="353"/>
    <cellStyle name="表四___builtInStyle84" xfId="354"/>
    <cellStyle name="表四___builtInStyle120" xfId="355"/>
    <cellStyle name="表四___builtInStyle124" xfId="356"/>
    <cellStyle name="表四___builtInStyle139" xfId="357"/>
    <cellStyle name="表四___builtInStyle140" xfId="358"/>
    <cellStyle name="表四___builtInStyle141" xfId="359"/>
    <cellStyle name="表四___builtInStyle142" xfId="360"/>
    <cellStyle name="表四___builtInStyle143" xfId="361"/>
    <cellStyle name="表四___builtInStyle144" xfId="362"/>
    <cellStyle name="表四___builtInStyle145" xfId="363"/>
    <cellStyle name="表四___builtInStyle146" xfId="364"/>
    <cellStyle name="表四___builtInStyle147" xfId="365"/>
    <cellStyle name="表四___builtInStyle148" xfId="366"/>
    <cellStyle name="表四___builtInStyle149" xfId="367"/>
    <cellStyle name="表四___builtInStyle150" xfId="368"/>
    <cellStyle name="表四___builtInStyle151" xfId="369"/>
    <cellStyle name="表五_常规 2 4" xfId="370"/>
    <cellStyle name="表五___builtInStyle84" xfId="371"/>
    <cellStyle name="表五___builtInStyle120" xfId="372"/>
    <cellStyle name="表五___builtInStyle121" xfId="373"/>
    <cellStyle name="表五___builtInStyle122" xfId="374"/>
    <cellStyle name="表五___builtInStyle123" xfId="375"/>
    <cellStyle name="表五___builtInStyle124" xfId="376"/>
    <cellStyle name="表五___builtInStyle125" xfId="377"/>
    <cellStyle name="表五___builtInStyle129" xfId="378"/>
    <cellStyle name="表五___builtInStyle131" xfId="379"/>
    <cellStyle name="表五___builtInStyle134" xfId="380"/>
    <cellStyle name="表五___builtInStyle135" xfId="381"/>
    <cellStyle name="表六（1）___builtInStyle56" xfId="382"/>
    <cellStyle name="表六（1）___builtInStyle60" xfId="383"/>
    <cellStyle name="表六（1）___builtInStyle61" xfId="384"/>
    <cellStyle name="表六（1）___builtInStyle63" xfId="385"/>
    <cellStyle name="表六（1）___builtInStyle72" xfId="386"/>
    <cellStyle name="表六（1）___builtInStyle73" xfId="387"/>
    <cellStyle name="表六（2）___builtInStyle59" xfId="388"/>
    <cellStyle name="表六（2）___builtInStyle60" xfId="389"/>
    <cellStyle name="表六（2）___builtInStyle61" xfId="390"/>
    <cellStyle name="表六（2）___builtInStyle62" xfId="391"/>
    <cellStyle name="表七（1）___builtInStyle55" xfId="392"/>
    <cellStyle name="表七（1）___builtInStyle56" xfId="393"/>
    <cellStyle name="表七（1）___builtInStyle57" xfId="394"/>
    <cellStyle name="表七（1）___builtInStyle60" xfId="395"/>
    <cellStyle name="表七（1）___builtInStyle61" xfId="396"/>
    <cellStyle name="表七（1）___builtInStyle63" xfId="397"/>
    <cellStyle name="表七（2）___builtInStyle60" xfId="398"/>
    <cellStyle name="表七（2）___builtInStyle61" xfId="399"/>
    <cellStyle name="表七（2）___builtInStyle63" xfId="400"/>
    <cellStyle name="表七（2）___builtInStyle64" xfId="401"/>
    <cellStyle name="表八_常规 2 2 2" xfId="402"/>
    <cellStyle name="表八_常规 2 4" xfId="403"/>
    <cellStyle name="表八___builtInStyle84" xfId="404"/>
    <cellStyle name="表八___builtInStyle85" xfId="405"/>
    <cellStyle name="表八___builtInStyle86" xfId="406"/>
    <cellStyle name="表八___builtInStyle87" xfId="407"/>
    <cellStyle name="表八___builtInStyle88" xfId="408"/>
    <cellStyle name="表八___builtInStyle89" xfId="409"/>
    <cellStyle name="表八___builtInStyle90" xfId="410"/>
    <cellStyle name="表八___builtInStyle91" xfId="411"/>
    <cellStyle name="表八___builtInStyle92" xfId="412"/>
    <cellStyle name="表八___builtInStyle93" xfId="413"/>
    <cellStyle name="表八___builtInStyle94" xfId="414"/>
    <cellStyle name="表八___builtInStyle95" xfId="415"/>
    <cellStyle name="表八___builtInStyle96" xfId="416"/>
    <cellStyle name="表八___builtInStyle97" xfId="417"/>
    <cellStyle name="表八___builtInStyle98" xfId="418"/>
    <cellStyle name="表八___builtInStyle99" xfId="419"/>
    <cellStyle name="表八___builtInStyle100" xfId="420"/>
    <cellStyle name="表八___builtInStyle101" xfId="421"/>
    <cellStyle name="表八___builtInStyle102" xfId="422"/>
    <cellStyle name="表八___builtInStyle103" xfId="423"/>
    <cellStyle name="表八___builtInStyle108" xfId="424"/>
    <cellStyle name="表八___builtInStyle109" xfId="425"/>
    <cellStyle name="表八___builtInStyle113" xfId="426"/>
    <cellStyle name="表八___builtInStyle114" xfId="427"/>
    <cellStyle name="表九之一（汇总表）_常规 2" xfId="428"/>
    <cellStyle name="表九之一（汇总表）___builtInStyle108" xfId="429"/>
    <cellStyle name="表九之一（汇总表）_常规 11" xfId="430"/>
    <cellStyle name="表九之二_常规 2" xfId="431"/>
    <cellStyle name="表九之二_常规 11" xfId="432"/>
    <cellStyle name="表九之三（其它收支录入表）___builtInStyle34" xfId="433"/>
    <cellStyle name="表九之三（其它收支录入表）___builtInStyle41" xfId="434"/>
    <cellStyle name="表九之三（其它收支录入表）___builtInStyle63" xfId="435"/>
    <cellStyle name="表九之三（其它收支录入表）___builtInStyle64" xfId="436"/>
    <cellStyle name="表九之三（其它收支录入表）___builtInStyle65" xfId="437"/>
    <cellStyle name="表九之三（其它收支录入表）___builtInStyle69" xfId="438"/>
    <cellStyle name="表九之三（其它收支录入表）___builtInStyle91" xfId="439"/>
    <cellStyle name="表九之三（其它收支录入表）___builtInStyle98_1" xfId="440"/>
    <cellStyle name="表九之三（其它收支录入表）___builtInStyle99_1" xfId="441"/>
    <cellStyle name="表九之三（其它收支录入表）___builtInStyle98_2" xfId="442"/>
    <cellStyle name="表九之三（其它收支录入表）___builtInStyle99_2" xfId="443"/>
    <cellStyle name="表九之三（其它收支录入表）___builtInStyle98_3" xfId="444"/>
    <cellStyle name="表九之三（其它收支录入表）___builtInStyle99_3" xfId="445"/>
    <cellStyle name="表九之三（其它收支录入表）___builtInStyle98_4" xfId="446"/>
    <cellStyle name="表九之三（其它收支录入表）___builtInStyle99_4" xfId="447"/>
    <cellStyle name="表九之三（其它收支录入表）___builtInStyle98_5" xfId="448"/>
    <cellStyle name="表九之三（其它收支录入表）___builtInStyle99_5" xfId="449"/>
    <cellStyle name="表九之三（其它收支录入表）___builtInStyle98_6" xfId="450"/>
    <cellStyle name="表九之三（其它收支录入表）___builtInStyle99_6" xfId="451"/>
    <cellStyle name="表九之三（其它收支录入表）___builtInStyle96_1" xfId="452"/>
    <cellStyle name="表九之三（其它收支录入表）___builtInStyle97_1" xfId="453"/>
    <cellStyle name="表九之三（其它收支录入表）___builtInStyle96_2" xfId="454"/>
    <cellStyle name="表九之三（其它收支录入表）___builtInStyle97_2" xfId="455"/>
    <cellStyle name="表九之三（其它收支录入表）___builtInStyle96_3" xfId="456"/>
    <cellStyle name="表九之三（其它收支录入表）___builtInStyle97_3" xfId="457"/>
    <cellStyle name="表九之三（其它收支录入表）___builtInStyle96_4" xfId="458"/>
    <cellStyle name="表九之三（其它收支录入表）___builtInStyle97_4" xfId="459"/>
    <cellStyle name="表九之三（其它收支录入表）___builtInStyle96_5" xfId="460"/>
    <cellStyle name="表九之三（其它收支录入表）___builtInStyle97_5" xfId="461"/>
    <cellStyle name="表九之三（其它收支录入表）___builtInStyle96_6" xfId="462"/>
    <cellStyle name="表九之三（其它收支录入表）___builtInStyle97_6" xfId="463"/>
    <cellStyle name="表九之三（其它收支录入表）___builtInStyle96_7" xfId="464"/>
    <cellStyle name="表九之三（其它收支录入表）___builtInStyle97_7" xfId="465"/>
    <cellStyle name="表九之三（其它收支录入表）___builtInStyle96_8" xfId="466"/>
    <cellStyle name="表九之三（其它收支录入表）___builtInStyle97_8" xfId="467"/>
    <cellStyle name="表九之三（其它收支录入表）_常规 2" xfId="468"/>
    <cellStyle name="表九之三（其它收支录入表）___builtInStyle111" xfId="469"/>
    <cellStyle name="表九之三（其它收支录入表）_常规 11" xfId="470"/>
    <cellStyle name="表十___builtInStyle38" xfId="471"/>
    <cellStyle name="表十___builtInStyle46" xfId="472"/>
    <cellStyle name="表十___builtInStyle47" xfId="473"/>
    <cellStyle name="表十___builtInStyle49" xfId="474"/>
    <cellStyle name="表十___builtInStyle50" xfId="475"/>
    <cellStyle name="表十___builtInStyle54" xfId="476"/>
    <cellStyle name="表十___builtInStyle56" xfId="477"/>
    <cellStyle name="表十___builtInStyle58" xfId="478"/>
    <cellStyle name="表十___builtInStyle60" xfId="479"/>
    <cellStyle name="表十___builtInStyle102" xfId="480"/>
    <cellStyle name="表十___builtInStyle103" xfId="481"/>
    <cellStyle name="表十___builtInStyle107" xfId="482"/>
    <cellStyle name="表十___builtInStyle109" xfId="483"/>
    <cellStyle name="表十___builtInStyle110" xfId="484"/>
    <cellStyle name="表十___builtInStyle116" xfId="485"/>
    <cellStyle name="表十___builtInStyle117" xfId="486"/>
    <cellStyle name="表十___builtInStyle118" xfId="487"/>
    <cellStyle name="表十_常规 2" xfId="488"/>
    <cellStyle name="表十_常规 11" xfId="489"/>
    <cellStyle name="常规 2 2" xfId="490"/>
    <cellStyle name="常规_Sheet2" xfId="491"/>
    <cellStyle name="表十一（汇总表）_常规 2 4" xfId="492"/>
    <cellStyle name="表十二之一（需明确收入对象级次的录入表）___builtInStyle91" xfId="493"/>
    <cellStyle name="表十二之一（需明确收入对象级次的录入表）___builtInStyle92" xfId="494"/>
    <cellStyle name="表十二之一（需明确收入对象级次的录入表）___builtInStyle93" xfId="495"/>
    <cellStyle name="表十二之一（需明确收入对象级次的录入表）___builtInStyle94" xfId="496"/>
    <cellStyle name="表十二之一（需明确收入对象级次的录入表）___builtInStyle97" xfId="497"/>
    <cellStyle name="表十二之一（需明确收入对象级次的录入表）___builtInStyle102" xfId="498"/>
    <cellStyle name="表十二之一（需明确收入对象级次的录入表）___builtInStyle103" xfId="499"/>
    <cellStyle name="表十二之一（需明确收入对象级次的录入表）___builtInStyle104" xfId="500"/>
    <cellStyle name="表十二之一（需明确收入对象级次的录入表）___builtInStyle105" xfId="501"/>
    <cellStyle name="表十二之一（需明确收入对象级次的录入表）___builtInStyle107" xfId="502"/>
    <cellStyle name="表十二之一（需明确收入对象级次的录入表）_常规 2 4" xfId="503"/>
    <cellStyle name="表十二之二（其它收入录入表）___builtInStyle91" xfId="504"/>
    <cellStyle name="表十二之二（其它收入录入表）___builtInStyle92" xfId="505"/>
    <cellStyle name="表十二之二（其它收入录入表）___builtInStyle93" xfId="506"/>
    <cellStyle name="表十二之二（其它收入录入表）___builtInStyle94" xfId="507"/>
    <cellStyle name="表十二之二（其它收入录入表）___builtInStyle97" xfId="508"/>
    <cellStyle name="表十二之二（其它收入录入表）___builtInStyle102" xfId="509"/>
    <cellStyle name="表十二之二（其它收入录入表）___builtInStyle104" xfId="510"/>
    <cellStyle name="表十二之二（其它收入录入表）___builtInStyle100_1" xfId="511"/>
    <cellStyle name="表十二之二（其它收入录入表）___builtInStyle101_1" xfId="512"/>
    <cellStyle name="表十二之二（其它收入录入表）___builtInStyle100_2" xfId="513"/>
    <cellStyle name="表十二之二（其它收入录入表）___builtInStyle101_2" xfId="514"/>
    <cellStyle name="表十二之二（其它收入录入表）___builtInStyle100_3" xfId="515"/>
    <cellStyle name="表十二之二（其它收入录入表）___builtInStyle101_3" xfId="516"/>
    <cellStyle name="表十二之二（其它收入录入表）___builtInStyle100_4" xfId="517"/>
    <cellStyle name="表十二之二（其它收入录入表）___builtInStyle101_4" xfId="518"/>
    <cellStyle name="表十二之二（其它收入录入表）___builtInStyle100_5" xfId="519"/>
    <cellStyle name="表十二之二（其它收入录入表）___builtInStyle101_5" xfId="520"/>
    <cellStyle name="表十二之二（其它收入录入表）_常规 2 4" xfId="521"/>
    <cellStyle name="表十三之二（其它支出录入表）___builtInStyle97" xfId="522"/>
    <cellStyle name="表十三之二（其它支出录入表）___builtInStyle100_6" xfId="523"/>
    <cellStyle name="表十三之二（其它支出录入表）___builtInStyle101_6" xfId="524"/>
    <cellStyle name="表十三之二（其它支出录入表）___builtInStyle100_7" xfId="525"/>
    <cellStyle name="表十三之二（其它支出录入表）___builtInStyle101_7" xfId="526"/>
    <cellStyle name="表十三之二（其它支出录入表）___builtInStyle100_8" xfId="527"/>
    <cellStyle name="表十三之二（其它支出录入表）___builtInStyle101_8" xfId="528"/>
    <cellStyle name="表十三之二（其它支出录入表）___builtInStyle100_9" xfId="529"/>
    <cellStyle name="表十三之二（其它支出录入表）___builtInStyle101_9" xfId="530"/>
    <cellStyle name="表十三之二（其它支出录入表）___builtInStyle100_10" xfId="531"/>
    <cellStyle name="表十三之二（其它支出录入表）___builtInStyle101_10" xfId="532"/>
    <cellStyle name="表十三之二（其它支出录入表）_常规 2 4" xfId="533"/>
    <cellStyle name="表十四___builtInStyle89" xfId="534"/>
    <cellStyle name="表十四___builtInStyle90" xfId="535"/>
    <cellStyle name="表十四_常规 2 4" xfId="536"/>
    <cellStyle name="表十四_常规 2 2 2" xfId="537"/>
    <cellStyle name="常规_Xl0000046" xfId="538"/>
    <cellStyle name="常规_2015年社会保险基金预算--最终" xfId="53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GridLines="0" workbookViewId="0">
      <selection activeCell="I11" sqref="I11"/>
    </sheetView>
  </sheetViews>
  <sheetFormatPr defaultColWidth="8.70833333333333" defaultRowHeight="13.5" customHeight="1" outlineLevelCol="6"/>
  <cols>
    <col min="1" max="1" width="6.425" customWidth="1"/>
    <col min="2" max="2" width="29.7083333333333" customWidth="1"/>
    <col min="3" max="5" width="10.7083333333333" customWidth="1"/>
    <col min="6" max="6" width="9.425" customWidth="1"/>
    <col min="7" max="7" width="11.425" customWidth="1"/>
  </cols>
  <sheetData>
    <row r="1" ht="18" customHeight="1" spans="1:7">
      <c r="A1" s="393"/>
      <c r="B1" s="394"/>
      <c r="C1" s="395"/>
      <c r="D1" s="395"/>
      <c r="E1" s="395"/>
      <c r="F1" s="395"/>
      <c r="G1" s="395"/>
    </row>
    <row r="2" ht="24" customHeight="1" spans="1:7">
      <c r="A2" s="396" t="s">
        <v>0</v>
      </c>
      <c r="B2" s="396"/>
      <c r="C2" s="397"/>
      <c r="D2" s="397"/>
      <c r="E2" s="397"/>
      <c r="F2" s="397"/>
      <c r="G2" s="397"/>
    </row>
    <row r="3" ht="20.25" customHeight="1" spans="1:7">
      <c r="A3" s="394"/>
      <c r="B3" s="394"/>
      <c r="C3" s="395"/>
      <c r="D3" s="395"/>
      <c r="E3" s="395"/>
      <c r="F3" s="398" t="s">
        <v>1</v>
      </c>
      <c r="G3" s="398"/>
    </row>
    <row r="4" ht="33" customHeight="1" spans="1:7">
      <c r="A4" s="399" t="s">
        <v>2</v>
      </c>
      <c r="B4" s="400"/>
      <c r="C4" s="401" t="s">
        <v>3</v>
      </c>
      <c r="D4" s="402" t="s">
        <v>4</v>
      </c>
      <c r="E4" s="403" t="s">
        <v>5</v>
      </c>
      <c r="F4" s="404"/>
      <c r="G4" s="405"/>
    </row>
    <row r="5" ht="63" customHeight="1" spans="1:7">
      <c r="A5" s="406" t="s">
        <v>6</v>
      </c>
      <c r="B5" s="407" t="s">
        <v>7</v>
      </c>
      <c r="C5" s="408"/>
      <c r="D5" s="408"/>
      <c r="E5" s="409" t="s">
        <v>8</v>
      </c>
      <c r="F5" s="410" t="s">
        <v>9</v>
      </c>
      <c r="G5" s="410" t="s">
        <v>10</v>
      </c>
    </row>
    <row r="6" ht="20.25" customHeight="1" spans="1:7">
      <c r="A6" s="411" t="s">
        <v>11</v>
      </c>
      <c r="B6" s="412" t="s">
        <v>12</v>
      </c>
      <c r="C6" s="413">
        <f>SUM(C7:C23)</f>
        <v>80862</v>
      </c>
      <c r="D6" s="413">
        <f>SUM(D7:D23)</f>
        <v>89198</v>
      </c>
      <c r="E6" s="413">
        <f>SUM(E7:E23)</f>
        <v>96120</v>
      </c>
      <c r="F6" s="414">
        <f t="shared" ref="F6:F21" si="0">IFERROR($E6/C6,)</f>
        <v>1.18869184536618</v>
      </c>
      <c r="G6" s="414">
        <f t="shared" ref="G6:G21" si="1">IFERROR($E6/D6,)</f>
        <v>1.07760263683042</v>
      </c>
    </row>
    <row r="7" ht="20.25" customHeight="1" spans="1:7">
      <c r="A7" s="415" t="s">
        <v>13</v>
      </c>
      <c r="B7" s="416" t="s">
        <v>14</v>
      </c>
      <c r="C7" s="417">
        <v>38610</v>
      </c>
      <c r="D7" s="417">
        <v>38370</v>
      </c>
      <c r="E7" s="417">
        <v>40000</v>
      </c>
      <c r="F7" s="414">
        <f t="shared" si="0"/>
        <v>1.03600103600104</v>
      </c>
      <c r="G7" s="414">
        <f t="shared" si="1"/>
        <v>1.04248110502997</v>
      </c>
    </row>
    <row r="8" ht="20.25" customHeight="1" spans="1:7">
      <c r="A8" s="415" t="s">
        <v>15</v>
      </c>
      <c r="B8" s="416" t="s">
        <v>16</v>
      </c>
      <c r="C8" s="418">
        <v>10000</v>
      </c>
      <c r="D8" s="417">
        <v>9978</v>
      </c>
      <c r="E8" s="417">
        <v>12000</v>
      </c>
      <c r="F8" s="414">
        <f t="shared" si="0"/>
        <v>1.2</v>
      </c>
      <c r="G8" s="414">
        <f t="shared" si="1"/>
        <v>1.20264582080577</v>
      </c>
    </row>
    <row r="9" ht="20.25" customHeight="1" spans="1:7">
      <c r="A9" s="415" t="s">
        <v>17</v>
      </c>
      <c r="B9" s="416" t="s">
        <v>18</v>
      </c>
      <c r="C9" s="417">
        <v>1677</v>
      </c>
      <c r="D9" s="417">
        <v>1348</v>
      </c>
      <c r="E9" s="417">
        <v>1600</v>
      </c>
      <c r="F9" s="414">
        <f t="shared" si="0"/>
        <v>0.954084675014908</v>
      </c>
      <c r="G9" s="414">
        <f t="shared" si="1"/>
        <v>1.18694362017804</v>
      </c>
    </row>
    <row r="10" ht="20.25" customHeight="1" spans="1:7">
      <c r="A10" s="415" t="s">
        <v>19</v>
      </c>
      <c r="B10" s="416" t="s">
        <v>20</v>
      </c>
      <c r="C10" s="417">
        <v>304</v>
      </c>
      <c r="D10" s="417">
        <v>198</v>
      </c>
      <c r="E10" s="417">
        <v>213</v>
      </c>
      <c r="F10" s="414">
        <f t="shared" si="0"/>
        <v>0.700657894736842</v>
      </c>
      <c r="G10" s="414">
        <f t="shared" si="1"/>
        <v>1.07575757575758</v>
      </c>
    </row>
    <row r="11" ht="20.25" customHeight="1" spans="1:7">
      <c r="A11" s="415" t="s">
        <v>21</v>
      </c>
      <c r="B11" s="416" t="s">
        <v>22</v>
      </c>
      <c r="C11" s="417">
        <v>2600</v>
      </c>
      <c r="D11" s="417">
        <v>2855</v>
      </c>
      <c r="E11" s="417">
        <v>3000</v>
      </c>
      <c r="F11" s="414">
        <f t="shared" si="0"/>
        <v>1.15384615384615</v>
      </c>
      <c r="G11" s="414">
        <f t="shared" si="1"/>
        <v>1.0507880910683</v>
      </c>
    </row>
    <row r="12" ht="20.25" customHeight="1" spans="1:7">
      <c r="A12" s="415" t="s">
        <v>23</v>
      </c>
      <c r="B12" s="416" t="s">
        <v>24</v>
      </c>
      <c r="C12" s="417">
        <v>3000</v>
      </c>
      <c r="D12" s="417">
        <v>3208</v>
      </c>
      <c r="E12" s="417">
        <v>3500</v>
      </c>
      <c r="F12" s="414">
        <f t="shared" si="0"/>
        <v>1.16666666666667</v>
      </c>
      <c r="G12" s="414">
        <f t="shared" si="1"/>
        <v>1.09102244389027</v>
      </c>
    </row>
    <row r="13" ht="20.25" customHeight="1" spans="1:7">
      <c r="A13" s="415" t="s">
        <v>25</v>
      </c>
      <c r="B13" s="416" t="s">
        <v>26</v>
      </c>
      <c r="C13" s="417">
        <v>1200</v>
      </c>
      <c r="D13" s="417">
        <v>1396</v>
      </c>
      <c r="E13" s="417">
        <v>1399</v>
      </c>
      <c r="F13" s="414">
        <f t="shared" si="0"/>
        <v>1.16583333333333</v>
      </c>
      <c r="G13" s="414">
        <f t="shared" si="1"/>
        <v>1.00214899713467</v>
      </c>
    </row>
    <row r="14" ht="20.25" customHeight="1" spans="1:7">
      <c r="A14" s="415" t="s">
        <v>27</v>
      </c>
      <c r="B14" s="416" t="s">
        <v>28</v>
      </c>
      <c r="C14" s="417">
        <v>6000</v>
      </c>
      <c r="D14" s="417">
        <v>6792</v>
      </c>
      <c r="E14" s="417">
        <v>8420</v>
      </c>
      <c r="F14" s="414">
        <f t="shared" si="0"/>
        <v>1.40333333333333</v>
      </c>
      <c r="G14" s="414">
        <f t="shared" si="1"/>
        <v>1.2396937573616</v>
      </c>
    </row>
    <row r="15" ht="20.25" customHeight="1" spans="1:7">
      <c r="A15" s="415" t="s">
        <v>29</v>
      </c>
      <c r="B15" s="416" t="s">
        <v>30</v>
      </c>
      <c r="C15" s="417">
        <v>300</v>
      </c>
      <c r="D15" s="417">
        <v>-174</v>
      </c>
      <c r="E15" s="417">
        <v>500</v>
      </c>
      <c r="F15" s="414">
        <f t="shared" si="0"/>
        <v>1.66666666666667</v>
      </c>
      <c r="G15" s="414">
        <f t="shared" si="1"/>
        <v>-2.8735632183908</v>
      </c>
    </row>
    <row r="16" ht="20.25" customHeight="1" spans="1:7">
      <c r="A16" s="415" t="s">
        <v>31</v>
      </c>
      <c r="B16" s="416" t="s">
        <v>32</v>
      </c>
      <c r="C16" s="417">
        <v>14371</v>
      </c>
      <c r="D16" s="417">
        <v>22556</v>
      </c>
      <c r="E16" s="417">
        <v>21555</v>
      </c>
      <c r="F16" s="414">
        <f t="shared" si="0"/>
        <v>1.49989562312991</v>
      </c>
      <c r="G16" s="414">
        <f t="shared" si="1"/>
        <v>0.955621564107111</v>
      </c>
    </row>
    <row r="17" ht="20.25" customHeight="1" spans="1:7">
      <c r="A17" s="415" t="s">
        <v>33</v>
      </c>
      <c r="B17" s="416" t="s">
        <v>34</v>
      </c>
      <c r="C17" s="417">
        <v>300</v>
      </c>
      <c r="D17" s="417">
        <v>272</v>
      </c>
      <c r="E17" s="417">
        <v>293</v>
      </c>
      <c r="F17" s="414">
        <f t="shared" si="0"/>
        <v>0.976666666666667</v>
      </c>
      <c r="G17" s="414">
        <f t="shared" si="1"/>
        <v>1.07720588235294</v>
      </c>
    </row>
    <row r="18" ht="20.25" customHeight="1" spans="1:7">
      <c r="A18" s="415" t="s">
        <v>35</v>
      </c>
      <c r="B18" s="416" t="s">
        <v>36</v>
      </c>
      <c r="C18" s="417">
        <v>2000</v>
      </c>
      <c r="D18" s="417">
        <v>1899</v>
      </c>
      <c r="E18" s="417">
        <v>3000</v>
      </c>
      <c r="F18" s="414">
        <f t="shared" si="0"/>
        <v>1.5</v>
      </c>
      <c r="G18" s="414">
        <f t="shared" si="1"/>
        <v>1.57977883096367</v>
      </c>
    </row>
    <row r="19" ht="20.25" customHeight="1" spans="1:7">
      <c r="A19" s="415" t="s">
        <v>37</v>
      </c>
      <c r="B19" s="416" t="s">
        <v>38</v>
      </c>
      <c r="C19" s="417"/>
      <c r="D19" s="417"/>
      <c r="E19" s="417"/>
      <c r="F19" s="414">
        <f t="shared" si="0"/>
        <v>0</v>
      </c>
      <c r="G19" s="414">
        <f t="shared" si="1"/>
        <v>0</v>
      </c>
    </row>
    <row r="20" ht="20.25" customHeight="1" spans="1:7">
      <c r="A20" s="415" t="s">
        <v>39</v>
      </c>
      <c r="B20" s="416" t="s">
        <v>40</v>
      </c>
      <c r="C20" s="417">
        <v>500</v>
      </c>
      <c r="D20" s="417">
        <v>498</v>
      </c>
      <c r="E20" s="417">
        <v>640</v>
      </c>
      <c r="F20" s="414">
        <f t="shared" si="0"/>
        <v>1.28</v>
      </c>
      <c r="G20" s="414">
        <f t="shared" si="1"/>
        <v>1.285140562249</v>
      </c>
    </row>
    <row r="21" ht="20.25" customHeight="1" spans="1:7">
      <c r="A21" s="415" t="s">
        <v>41</v>
      </c>
      <c r="B21" s="416" t="s">
        <v>42</v>
      </c>
      <c r="C21" s="417"/>
      <c r="D21" s="417">
        <v>2</v>
      </c>
      <c r="E21" s="417"/>
      <c r="F21" s="414">
        <f t="shared" si="0"/>
        <v>0</v>
      </c>
      <c r="G21" s="414">
        <f t="shared" si="1"/>
        <v>0</v>
      </c>
    </row>
    <row r="22" ht="20.25" customHeight="1" spans="1:7">
      <c r="A22" s="419"/>
      <c r="B22" s="420"/>
      <c r="C22" s="417"/>
      <c r="D22" s="417"/>
      <c r="E22" s="417"/>
      <c r="F22" s="414"/>
      <c r="G22" s="414"/>
    </row>
    <row r="23" ht="20.25" customHeight="1" spans="1:7">
      <c r="A23" s="421"/>
      <c r="B23" s="422"/>
      <c r="C23" s="417"/>
      <c r="D23" s="417"/>
      <c r="E23" s="417"/>
      <c r="F23" s="414"/>
      <c r="G23" s="414"/>
    </row>
    <row r="24" ht="20.25" customHeight="1" spans="1:7">
      <c r="A24" s="411" t="s">
        <v>43</v>
      </c>
      <c r="B24" s="412" t="s">
        <v>44</v>
      </c>
      <c r="C24" s="413">
        <f>SUM(C25:C34)</f>
        <v>41471</v>
      </c>
      <c r="D24" s="413">
        <f>SUM(D25:D34)</f>
        <v>20977</v>
      </c>
      <c r="E24" s="413">
        <f>SUM(E25:E34)</f>
        <v>22788</v>
      </c>
      <c r="F24" s="414">
        <f t="shared" ref="F24:F32" si="2">IFERROR($E24/C24,)</f>
        <v>0.549492416387355</v>
      </c>
      <c r="G24" s="414">
        <f t="shared" ref="G24:G32" si="3">IFERROR($E24/D24,)</f>
        <v>1.08633265004529</v>
      </c>
    </row>
    <row r="25" ht="20.25" customHeight="1" spans="1:7">
      <c r="A25" s="415" t="s">
        <v>45</v>
      </c>
      <c r="B25" s="416" t="s">
        <v>46</v>
      </c>
      <c r="C25" s="417"/>
      <c r="D25" s="417">
        <v>524</v>
      </c>
      <c r="E25" s="417"/>
      <c r="F25" s="414">
        <f t="shared" si="2"/>
        <v>0</v>
      </c>
      <c r="G25" s="414">
        <f t="shared" si="3"/>
        <v>0</v>
      </c>
    </row>
    <row r="26" ht="20.25" customHeight="1" spans="1:7">
      <c r="A26" s="415" t="s">
        <v>47</v>
      </c>
      <c r="B26" s="416" t="s">
        <v>48</v>
      </c>
      <c r="C26" s="417">
        <v>2571</v>
      </c>
      <c r="D26" s="417">
        <v>3359</v>
      </c>
      <c r="E26" s="417">
        <v>1852</v>
      </c>
      <c r="F26" s="414">
        <f t="shared" si="2"/>
        <v>0.720342279268767</v>
      </c>
      <c r="G26" s="414">
        <f t="shared" si="3"/>
        <v>0.551354569812444</v>
      </c>
    </row>
    <row r="27" ht="20.25" customHeight="1" spans="1:7">
      <c r="A27" s="415" t="s">
        <v>49</v>
      </c>
      <c r="B27" s="416" t="s">
        <v>50</v>
      </c>
      <c r="C27" s="417">
        <v>7500</v>
      </c>
      <c r="D27" s="417">
        <v>8786</v>
      </c>
      <c r="E27" s="417">
        <v>5325</v>
      </c>
      <c r="F27" s="414">
        <f t="shared" si="2"/>
        <v>0.71</v>
      </c>
      <c r="G27" s="414">
        <f t="shared" si="3"/>
        <v>0.606077851126793</v>
      </c>
    </row>
    <row r="28" ht="20.25" customHeight="1" spans="1:7">
      <c r="A28" s="415" t="s">
        <v>51</v>
      </c>
      <c r="B28" s="416" t="s">
        <v>52</v>
      </c>
      <c r="C28" s="417"/>
      <c r="D28" s="417"/>
      <c r="E28" s="417"/>
      <c r="F28" s="414">
        <f t="shared" si="2"/>
        <v>0</v>
      </c>
      <c r="G28" s="414">
        <f t="shared" si="3"/>
        <v>0</v>
      </c>
    </row>
    <row r="29" ht="20.25" customHeight="1" spans="1:7">
      <c r="A29" s="415" t="s">
        <v>53</v>
      </c>
      <c r="B29" s="416" t="s">
        <v>54</v>
      </c>
      <c r="C29" s="417">
        <v>31400</v>
      </c>
      <c r="D29" s="417">
        <v>8308</v>
      </c>
      <c r="E29" s="417">
        <v>15611</v>
      </c>
      <c r="F29" s="414">
        <f t="shared" si="2"/>
        <v>0.497165605095541</v>
      </c>
      <c r="G29" s="414">
        <f t="shared" si="3"/>
        <v>1.87903225806452</v>
      </c>
    </row>
    <row r="30" ht="20.25" customHeight="1" spans="1:7">
      <c r="A30" s="415" t="s">
        <v>55</v>
      </c>
      <c r="B30" s="416" t="s">
        <v>56</v>
      </c>
      <c r="C30" s="417"/>
      <c r="D30" s="417"/>
      <c r="E30" s="417"/>
      <c r="F30" s="414">
        <f t="shared" si="2"/>
        <v>0</v>
      </c>
      <c r="G30" s="414">
        <f t="shared" si="3"/>
        <v>0</v>
      </c>
    </row>
    <row r="31" ht="20.25" customHeight="1" spans="1:7">
      <c r="A31" s="415" t="s">
        <v>57</v>
      </c>
      <c r="B31" s="416" t="s">
        <v>58</v>
      </c>
      <c r="C31" s="417"/>
      <c r="D31" s="417"/>
      <c r="E31" s="417"/>
      <c r="F31" s="414">
        <f t="shared" si="2"/>
        <v>0</v>
      </c>
      <c r="G31" s="414">
        <f t="shared" si="3"/>
        <v>0</v>
      </c>
    </row>
    <row r="32" ht="20.25" customHeight="1" spans="1:7">
      <c r="A32" s="423" t="s">
        <v>59</v>
      </c>
      <c r="B32" s="424" t="s">
        <v>60</v>
      </c>
      <c r="C32" s="425"/>
      <c r="D32" s="425"/>
      <c r="E32" s="417"/>
      <c r="F32" s="414">
        <f t="shared" si="2"/>
        <v>0</v>
      </c>
      <c r="G32" s="414">
        <f t="shared" si="3"/>
        <v>0</v>
      </c>
    </row>
    <row r="33" ht="20.25" customHeight="1" spans="1:7">
      <c r="A33" s="426"/>
      <c r="B33" s="427"/>
      <c r="C33" s="417"/>
      <c r="D33" s="417"/>
      <c r="E33" s="417"/>
      <c r="F33" s="414"/>
      <c r="G33" s="414"/>
    </row>
    <row r="34" ht="20.25" customHeight="1" spans="1:7">
      <c r="A34" s="428"/>
      <c r="B34" s="429"/>
      <c r="C34" s="417"/>
      <c r="D34" s="417"/>
      <c r="E34" s="417"/>
      <c r="F34" s="414"/>
      <c r="G34" s="414"/>
    </row>
    <row r="35" ht="20.25" customHeight="1" spans="1:7">
      <c r="A35" s="430" t="s">
        <v>61</v>
      </c>
      <c r="B35" s="431"/>
      <c r="C35" s="413">
        <f>C6+C24</f>
        <v>122333</v>
      </c>
      <c r="D35" s="413">
        <f>D6+D24</f>
        <v>110175</v>
      </c>
      <c r="E35" s="413">
        <f>E6+E24</f>
        <v>118908</v>
      </c>
      <c r="F35" s="414">
        <f>IFERROR($E35/C35,)</f>
        <v>0.972002648508579</v>
      </c>
      <c r="G35" s="414">
        <f>IFERROR($E35/D35,)</f>
        <v>1.07926480599047</v>
      </c>
    </row>
  </sheetData>
  <mergeCells count="7">
    <mergeCell ref="A2:G2"/>
    <mergeCell ref="F3:G3"/>
    <mergeCell ref="A4:B4"/>
    <mergeCell ref="E4:G4"/>
    <mergeCell ref="A35:B35"/>
    <mergeCell ref="C4:C5"/>
    <mergeCell ref="D4:D5"/>
  </mergeCells>
  <pageMargins left="0.49" right="0.49" top="0.83" bottom="0.0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I35" sqref="I35"/>
    </sheetView>
  </sheetViews>
  <sheetFormatPr defaultColWidth="8.70833333333333" defaultRowHeight="13.5" customHeight="1"/>
  <cols>
    <col min="1" max="1" width="9.025" customWidth="1"/>
    <col min="2" max="2" width="9.85" customWidth="1"/>
    <col min="3" max="3" width="26.1416666666667" customWidth="1"/>
    <col min="4" max="9" width="10.7083333333333" customWidth="1"/>
    <col min="10" max="11" width="10" customWidth="1"/>
  </cols>
  <sheetData>
    <row r="1" ht="14.25" customHeight="1" spans="1:11">
      <c r="A1" s="177"/>
      <c r="B1" s="117"/>
      <c r="C1" s="178"/>
      <c r="D1" s="179"/>
      <c r="E1" s="179"/>
      <c r="F1" s="179"/>
      <c r="G1" s="179"/>
      <c r="H1" s="179"/>
      <c r="I1" s="179"/>
      <c r="J1" s="189"/>
      <c r="K1" s="189"/>
    </row>
    <row r="2" ht="24" customHeight="1" spans="1:11">
      <c r="A2" s="180" t="s">
        <v>803</v>
      </c>
      <c r="B2" s="180"/>
      <c r="C2" s="180"/>
      <c r="D2" s="180"/>
      <c r="E2" s="180"/>
      <c r="F2" s="180"/>
      <c r="G2" s="180"/>
      <c r="H2" s="180"/>
      <c r="I2" s="180"/>
      <c r="J2" s="180"/>
      <c r="K2" s="180"/>
    </row>
    <row r="3" ht="14.25" customHeight="1" spans="1:11">
      <c r="A3" s="117"/>
      <c r="B3" s="117"/>
      <c r="C3" s="117"/>
      <c r="D3" s="117"/>
      <c r="E3" s="117"/>
      <c r="F3" s="117"/>
      <c r="G3" s="117"/>
      <c r="H3" s="117"/>
      <c r="I3" s="117"/>
      <c r="J3" s="117"/>
      <c r="K3" s="190" t="s">
        <v>1</v>
      </c>
    </row>
    <row r="4" ht="19.5" customHeight="1" spans="1:11">
      <c r="A4" s="181" t="s">
        <v>1404</v>
      </c>
      <c r="B4" s="181" t="s">
        <v>6</v>
      </c>
      <c r="C4" s="181" t="s">
        <v>2</v>
      </c>
      <c r="D4" s="181" t="s">
        <v>3</v>
      </c>
      <c r="E4" s="181" t="s">
        <v>1405</v>
      </c>
      <c r="F4" s="181" t="s">
        <v>5</v>
      </c>
      <c r="G4" s="181"/>
      <c r="H4" s="181"/>
      <c r="I4" s="181"/>
      <c r="J4" s="181"/>
      <c r="K4" s="181"/>
    </row>
    <row r="5" ht="19.5" customHeight="1" spans="1:11">
      <c r="A5" s="181"/>
      <c r="B5" s="181"/>
      <c r="C5" s="181"/>
      <c r="D5" s="181"/>
      <c r="E5" s="181"/>
      <c r="F5" s="182" t="s">
        <v>1406</v>
      </c>
      <c r="G5" s="183"/>
      <c r="H5" s="184"/>
      <c r="I5" s="181" t="s">
        <v>1407</v>
      </c>
      <c r="J5" s="191" t="s">
        <v>9</v>
      </c>
      <c r="K5" s="191" t="s">
        <v>796</v>
      </c>
    </row>
    <row r="6" ht="41.25" customHeight="1" spans="1:11">
      <c r="A6" s="181"/>
      <c r="B6" s="181"/>
      <c r="C6" s="181"/>
      <c r="D6" s="181"/>
      <c r="E6" s="181"/>
      <c r="F6" s="181" t="s">
        <v>1408</v>
      </c>
      <c r="G6" s="181" t="s">
        <v>1409</v>
      </c>
      <c r="H6" s="181" t="s">
        <v>1410</v>
      </c>
      <c r="I6" s="181"/>
      <c r="J6" s="192"/>
      <c r="K6" s="192"/>
    </row>
    <row r="7" ht="29.25" customHeight="1" spans="1:11">
      <c r="A7" s="181" t="s">
        <v>1411</v>
      </c>
      <c r="B7" s="185" t="s">
        <v>1386</v>
      </c>
      <c r="C7" s="186" t="s">
        <v>1387</v>
      </c>
      <c r="D7" s="187"/>
      <c r="E7" s="187">
        <v>8748</v>
      </c>
      <c r="F7" s="187"/>
      <c r="G7" s="188"/>
      <c r="H7" s="188"/>
      <c r="I7" s="193">
        <f t="shared" ref="I7:I9" si="0">SUM(F7:H7)</f>
        <v>0</v>
      </c>
      <c r="J7" s="194">
        <f t="shared" ref="J7:J9" si="1">IFERROR($I7/D7,)</f>
        <v>0</v>
      </c>
      <c r="K7" s="194">
        <f t="shared" ref="K7:K9" si="2">IFERROR($I7/E7,)</f>
        <v>0</v>
      </c>
    </row>
    <row r="8" ht="29.25" customHeight="1" spans="1:11">
      <c r="A8" s="181"/>
      <c r="B8" s="185" t="s">
        <v>1400</v>
      </c>
      <c r="C8" s="186" t="s">
        <v>1401</v>
      </c>
      <c r="D8" s="187">
        <v>4984</v>
      </c>
      <c r="E8" s="187">
        <v>27984</v>
      </c>
      <c r="F8" s="187"/>
      <c r="G8" s="188"/>
      <c r="H8" s="63"/>
      <c r="I8" s="193">
        <f t="shared" si="0"/>
        <v>0</v>
      </c>
      <c r="J8" s="194">
        <f t="shared" si="1"/>
        <v>0</v>
      </c>
      <c r="K8" s="194">
        <f t="shared" si="2"/>
        <v>0</v>
      </c>
    </row>
    <row r="9" ht="29.25" customHeight="1" spans="1:11">
      <c r="A9" s="181" t="s">
        <v>1412</v>
      </c>
      <c r="B9" s="185" t="s">
        <v>1384</v>
      </c>
      <c r="C9" s="186" t="s">
        <v>1385</v>
      </c>
      <c r="D9" s="187"/>
      <c r="E9" s="187">
        <v>31</v>
      </c>
      <c r="F9" s="187"/>
      <c r="G9" s="188"/>
      <c r="H9" s="188"/>
      <c r="I9" s="193">
        <f t="shared" si="0"/>
        <v>0</v>
      </c>
      <c r="J9" s="194">
        <f t="shared" si="1"/>
        <v>0</v>
      </c>
      <c r="K9" s="194">
        <f t="shared" si="2"/>
        <v>0</v>
      </c>
    </row>
  </sheetData>
  <mergeCells count="12">
    <mergeCell ref="A2:K2"/>
    <mergeCell ref="F4:K4"/>
    <mergeCell ref="F5:H5"/>
    <mergeCell ref="A4:A6"/>
    <mergeCell ref="A7:A8"/>
    <mergeCell ref="B4:B6"/>
    <mergeCell ref="C4:C6"/>
    <mergeCell ref="D4:D6"/>
    <mergeCell ref="E4:E6"/>
    <mergeCell ref="I5:I6"/>
    <mergeCell ref="J5:J6"/>
    <mergeCell ref="K5:K6"/>
  </mergeCells>
  <pageMargins left="0.75" right="0.75" top="1" bottom="1" header="0.5" footer="0.5"/>
  <pageSetup paperSize="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9"/>
  <sheetViews>
    <sheetView topLeftCell="A128" workbookViewId="0">
      <selection activeCell="M167" sqref="M167"/>
    </sheetView>
  </sheetViews>
  <sheetFormatPr defaultColWidth="8.70833333333333" defaultRowHeight="13.5" customHeight="1" outlineLevelCol="7"/>
  <cols>
    <col min="1" max="2" width="9.85" customWidth="1"/>
    <col min="3" max="3" width="64.1416666666667" customWidth="1"/>
    <col min="4" max="6" width="10.7083333333333" customWidth="1"/>
    <col min="7" max="8" width="8.575" customWidth="1"/>
  </cols>
  <sheetData>
    <row r="1" ht="14.25" customHeight="1" spans="1:8">
      <c r="A1" s="116"/>
      <c r="B1" s="117"/>
      <c r="C1" s="118"/>
      <c r="D1" s="119"/>
      <c r="E1" s="119"/>
      <c r="F1" s="119"/>
      <c r="G1" s="120"/>
      <c r="H1" s="120"/>
    </row>
    <row r="2" ht="24" customHeight="1" spans="1:8">
      <c r="A2" s="121" t="s">
        <v>803</v>
      </c>
      <c r="B2" s="121"/>
      <c r="C2" s="121"/>
      <c r="D2" s="121"/>
      <c r="E2" s="121"/>
      <c r="F2" s="121"/>
      <c r="G2" s="121"/>
      <c r="H2" s="121"/>
    </row>
    <row r="3" ht="14.25" customHeight="1" spans="1:8">
      <c r="A3" s="117"/>
      <c r="B3" s="117"/>
      <c r="C3" s="117"/>
      <c r="D3" s="117"/>
      <c r="E3" s="117"/>
      <c r="F3" s="117"/>
      <c r="G3" s="117"/>
      <c r="H3" s="122" t="s">
        <v>1</v>
      </c>
    </row>
    <row r="4" ht="19.5" customHeight="1" spans="1:8">
      <c r="A4" s="123" t="s">
        <v>1404</v>
      </c>
      <c r="B4" s="123" t="s">
        <v>6</v>
      </c>
      <c r="C4" s="123" t="s">
        <v>2</v>
      </c>
      <c r="D4" s="124" t="s">
        <v>3</v>
      </c>
      <c r="E4" s="124" t="s">
        <v>1405</v>
      </c>
      <c r="F4" s="123" t="s">
        <v>5</v>
      </c>
      <c r="G4" s="123"/>
      <c r="H4" s="123"/>
    </row>
    <row r="5" ht="48.75" customHeight="1" spans="1:8">
      <c r="A5" s="123"/>
      <c r="B5" s="123"/>
      <c r="C5" s="123"/>
      <c r="D5" s="123"/>
      <c r="E5" s="123"/>
      <c r="F5" s="123" t="s">
        <v>8</v>
      </c>
      <c r="G5" s="125" t="s">
        <v>9</v>
      </c>
      <c r="H5" s="125" t="s">
        <v>796</v>
      </c>
    </row>
    <row r="6" ht="17.25" customHeight="1" spans="1:8">
      <c r="A6" s="123" t="s">
        <v>1411</v>
      </c>
      <c r="B6" s="126" t="s">
        <v>810</v>
      </c>
      <c r="C6" s="127" t="s">
        <v>811</v>
      </c>
      <c r="D6" s="128"/>
      <c r="E6" s="128"/>
      <c r="F6" s="128"/>
      <c r="G6" s="129">
        <f t="shared" ref="G6:G46" si="0">IFERROR($F6/D6,)</f>
        <v>0</v>
      </c>
      <c r="H6" s="129">
        <f t="shared" ref="H6:H46" si="1">IFERROR($F6/E6,)</f>
        <v>0</v>
      </c>
    </row>
    <row r="7" ht="17.25" customHeight="1" spans="1:8">
      <c r="A7" s="123"/>
      <c r="B7" s="126" t="s">
        <v>814</v>
      </c>
      <c r="C7" s="127" t="s">
        <v>815</v>
      </c>
      <c r="D7" s="128"/>
      <c r="E7" s="128"/>
      <c r="F7" s="128"/>
      <c r="G7" s="129">
        <f t="shared" si="0"/>
        <v>0</v>
      </c>
      <c r="H7" s="129">
        <f t="shared" si="1"/>
        <v>0</v>
      </c>
    </row>
    <row r="8" ht="17.25" customHeight="1" spans="1:8">
      <c r="A8" s="123"/>
      <c r="B8" s="130" t="s">
        <v>818</v>
      </c>
      <c r="C8" s="131" t="s">
        <v>819</v>
      </c>
      <c r="D8" s="128"/>
      <c r="E8" s="128"/>
      <c r="F8" s="128"/>
      <c r="G8" s="129">
        <f t="shared" si="0"/>
        <v>0</v>
      </c>
      <c r="H8" s="129">
        <f t="shared" si="1"/>
        <v>0</v>
      </c>
    </row>
    <row r="9" ht="17.25" customHeight="1" spans="1:8">
      <c r="A9" s="123"/>
      <c r="B9" s="126" t="s">
        <v>822</v>
      </c>
      <c r="C9" s="127" t="s">
        <v>823</v>
      </c>
      <c r="D9" s="128">
        <v>1000</v>
      </c>
      <c r="E9" s="128"/>
      <c r="F9" s="128"/>
      <c r="G9" s="129">
        <f t="shared" si="0"/>
        <v>0</v>
      </c>
      <c r="H9" s="129">
        <f t="shared" si="1"/>
        <v>0</v>
      </c>
    </row>
    <row r="10" ht="17.25" customHeight="1" spans="1:8">
      <c r="A10" s="123"/>
      <c r="B10" s="126" t="s">
        <v>826</v>
      </c>
      <c r="C10" s="127" t="s">
        <v>827</v>
      </c>
      <c r="D10" s="128">
        <v>100</v>
      </c>
      <c r="E10" s="128"/>
      <c r="F10" s="128"/>
      <c r="G10" s="129">
        <f t="shared" si="0"/>
        <v>0</v>
      </c>
      <c r="H10" s="129">
        <f t="shared" si="1"/>
        <v>0</v>
      </c>
    </row>
    <row r="11" ht="17.25" customHeight="1" spans="1:8">
      <c r="A11" s="123"/>
      <c r="B11" s="126" t="s">
        <v>834</v>
      </c>
      <c r="C11" s="127" t="s">
        <v>835</v>
      </c>
      <c r="D11" s="128">
        <v>17898</v>
      </c>
      <c r="E11" s="128">
        <v>9082</v>
      </c>
      <c r="F11" s="128">
        <v>18500</v>
      </c>
      <c r="G11" s="129">
        <f t="shared" si="0"/>
        <v>1.03363504302157</v>
      </c>
      <c r="H11" s="129">
        <f t="shared" si="1"/>
        <v>2.0369962563312</v>
      </c>
    </row>
    <row r="12" ht="17.25" customHeight="1" spans="1:8">
      <c r="A12" s="123"/>
      <c r="B12" s="126" t="s">
        <v>836</v>
      </c>
      <c r="C12" s="127" t="s">
        <v>837</v>
      </c>
      <c r="D12" s="128"/>
      <c r="E12" s="128"/>
      <c r="F12" s="128"/>
      <c r="G12" s="129">
        <f t="shared" si="0"/>
        <v>0</v>
      </c>
      <c r="H12" s="129">
        <f t="shared" si="1"/>
        <v>0</v>
      </c>
    </row>
    <row r="13" ht="17.25" customHeight="1" spans="1:8">
      <c r="A13" s="123"/>
      <c r="B13" s="126" t="s">
        <v>840</v>
      </c>
      <c r="C13" s="127" t="s">
        <v>841</v>
      </c>
      <c r="D13" s="128"/>
      <c r="E13" s="128"/>
      <c r="F13" s="128"/>
      <c r="G13" s="129">
        <f t="shared" si="0"/>
        <v>0</v>
      </c>
      <c r="H13" s="129">
        <f t="shared" si="1"/>
        <v>0</v>
      </c>
    </row>
    <row r="14" ht="17.25" customHeight="1" spans="1:8">
      <c r="A14" s="123"/>
      <c r="B14" s="126" t="s">
        <v>844</v>
      </c>
      <c r="C14" s="127" t="s">
        <v>845</v>
      </c>
      <c r="D14" s="128"/>
      <c r="E14" s="128">
        <v>-471</v>
      </c>
      <c r="F14" s="128"/>
      <c r="G14" s="129">
        <f t="shared" si="0"/>
        <v>0</v>
      </c>
      <c r="H14" s="129">
        <f t="shared" si="1"/>
        <v>0</v>
      </c>
    </row>
    <row r="15" ht="17.25" customHeight="1" spans="1:8">
      <c r="A15" s="123"/>
      <c r="B15" s="126" t="s">
        <v>848</v>
      </c>
      <c r="C15" s="127" t="s">
        <v>849</v>
      </c>
      <c r="D15" s="128">
        <v>2</v>
      </c>
      <c r="E15" s="128"/>
      <c r="F15" s="128"/>
      <c r="G15" s="129">
        <f t="shared" si="0"/>
        <v>0</v>
      </c>
      <c r="H15" s="129">
        <f t="shared" si="1"/>
        <v>0</v>
      </c>
    </row>
    <row r="16" ht="17.25" customHeight="1" spans="1:8">
      <c r="A16" s="123"/>
      <c r="B16" s="126" t="s">
        <v>856</v>
      </c>
      <c r="C16" s="127" t="s">
        <v>857</v>
      </c>
      <c r="D16" s="128"/>
      <c r="E16" s="128"/>
      <c r="F16" s="128"/>
      <c r="G16" s="129">
        <f t="shared" si="0"/>
        <v>0</v>
      </c>
      <c r="H16" s="129">
        <f t="shared" si="1"/>
        <v>0</v>
      </c>
    </row>
    <row r="17" ht="17.25" customHeight="1" spans="1:8">
      <c r="A17" s="123"/>
      <c r="B17" s="126" t="s">
        <v>864</v>
      </c>
      <c r="C17" s="127" t="s">
        <v>865</v>
      </c>
      <c r="D17" s="128"/>
      <c r="E17" s="128"/>
      <c r="F17" s="128"/>
      <c r="G17" s="129">
        <f t="shared" si="0"/>
        <v>0</v>
      </c>
      <c r="H17" s="129">
        <f t="shared" si="1"/>
        <v>0</v>
      </c>
    </row>
    <row r="18" ht="17.25" customHeight="1" spans="1:8">
      <c r="A18" s="123"/>
      <c r="B18" s="126" t="s">
        <v>868</v>
      </c>
      <c r="C18" s="127" t="s">
        <v>869</v>
      </c>
      <c r="D18" s="128"/>
      <c r="E18" s="128"/>
      <c r="F18" s="128"/>
      <c r="G18" s="129">
        <f t="shared" si="0"/>
        <v>0</v>
      </c>
      <c r="H18" s="129">
        <f t="shared" si="1"/>
        <v>0</v>
      </c>
    </row>
    <row r="19" ht="17.25" customHeight="1" spans="1:8">
      <c r="A19" s="123"/>
      <c r="B19" s="126" t="s">
        <v>872</v>
      </c>
      <c r="C19" s="127" t="s">
        <v>873</v>
      </c>
      <c r="D19" s="128">
        <v>1000</v>
      </c>
      <c r="E19" s="128">
        <v>568</v>
      </c>
      <c r="F19" s="128">
        <v>1200</v>
      </c>
      <c r="G19" s="129">
        <f t="shared" si="0"/>
        <v>1.2</v>
      </c>
      <c r="H19" s="129">
        <f t="shared" si="1"/>
        <v>2.11267605633803</v>
      </c>
    </row>
    <row r="20" ht="17.25" customHeight="1" spans="1:8">
      <c r="A20" s="123"/>
      <c r="B20" s="126" t="s">
        <v>876</v>
      </c>
      <c r="C20" s="127" t="s">
        <v>877</v>
      </c>
      <c r="D20" s="128"/>
      <c r="E20" s="128"/>
      <c r="F20" s="128"/>
      <c r="G20" s="129">
        <f t="shared" si="0"/>
        <v>0</v>
      </c>
      <c r="H20" s="129">
        <f t="shared" si="1"/>
        <v>0</v>
      </c>
    </row>
    <row r="21" ht="17.25" customHeight="1" spans="1:8">
      <c r="A21" s="123"/>
      <c r="B21" s="126" t="s">
        <v>884</v>
      </c>
      <c r="C21" s="127" t="s">
        <v>885</v>
      </c>
      <c r="D21" s="128"/>
      <c r="E21" s="128"/>
      <c r="F21" s="128"/>
      <c r="G21" s="129">
        <f t="shared" si="0"/>
        <v>0</v>
      </c>
      <c r="H21" s="129">
        <f t="shared" si="1"/>
        <v>0</v>
      </c>
    </row>
    <row r="22" ht="17.25" customHeight="1" spans="1:8">
      <c r="A22" s="123"/>
      <c r="B22" s="126" t="s">
        <v>888</v>
      </c>
      <c r="C22" s="127" t="s">
        <v>889</v>
      </c>
      <c r="D22" s="128"/>
      <c r="E22" s="128"/>
      <c r="F22" s="128"/>
      <c r="G22" s="129">
        <f t="shared" si="0"/>
        <v>0</v>
      </c>
      <c r="H22" s="129">
        <f t="shared" si="1"/>
        <v>0</v>
      </c>
    </row>
    <row r="23" ht="17.25" customHeight="1" spans="1:8">
      <c r="A23" s="123"/>
      <c r="B23" s="126" t="s">
        <v>892</v>
      </c>
      <c r="C23" s="127" t="s">
        <v>893</v>
      </c>
      <c r="D23" s="128"/>
      <c r="E23" s="128"/>
      <c r="F23" s="128"/>
      <c r="G23" s="129">
        <f t="shared" si="0"/>
        <v>0</v>
      </c>
      <c r="H23" s="129">
        <f t="shared" si="1"/>
        <v>0</v>
      </c>
    </row>
    <row r="24" ht="17.25" customHeight="1" spans="1:8">
      <c r="A24" s="123"/>
      <c r="B24" s="126" t="s">
        <v>896</v>
      </c>
      <c r="C24" s="127" t="s">
        <v>897</v>
      </c>
      <c r="D24" s="128"/>
      <c r="E24" s="128">
        <v>476</v>
      </c>
      <c r="F24" s="128">
        <v>300</v>
      </c>
      <c r="G24" s="129">
        <f t="shared" si="0"/>
        <v>0</v>
      </c>
      <c r="H24" s="129">
        <f t="shared" si="1"/>
        <v>0.630252100840336</v>
      </c>
    </row>
    <row r="25" ht="17.25" customHeight="1" spans="1:8">
      <c r="A25" s="123"/>
      <c r="B25" s="126" t="s">
        <v>902</v>
      </c>
      <c r="C25" s="127" t="s">
        <v>903</v>
      </c>
      <c r="D25" s="128"/>
      <c r="E25" s="128"/>
      <c r="F25" s="128"/>
      <c r="G25" s="129">
        <f t="shared" si="0"/>
        <v>0</v>
      </c>
      <c r="H25" s="129">
        <f t="shared" si="1"/>
        <v>0</v>
      </c>
    </row>
    <row r="26" ht="17.25" customHeight="1" spans="1:8">
      <c r="A26" s="123"/>
      <c r="B26" s="126" t="s">
        <v>906</v>
      </c>
      <c r="C26" s="127" t="s">
        <v>907</v>
      </c>
      <c r="D26" s="128"/>
      <c r="E26" s="128"/>
      <c r="F26" s="128"/>
      <c r="G26" s="129">
        <f t="shared" si="0"/>
        <v>0</v>
      </c>
      <c r="H26" s="129">
        <f t="shared" si="1"/>
        <v>0</v>
      </c>
    </row>
    <row r="27" ht="17.25" customHeight="1" spans="1:8">
      <c r="A27" s="123"/>
      <c r="B27" s="126" t="s">
        <v>910</v>
      </c>
      <c r="C27" s="127" t="s">
        <v>911</v>
      </c>
      <c r="D27" s="128"/>
      <c r="E27" s="128"/>
      <c r="F27" s="128"/>
      <c r="G27" s="129">
        <f t="shared" si="0"/>
        <v>0</v>
      </c>
      <c r="H27" s="129">
        <f t="shared" si="1"/>
        <v>0</v>
      </c>
    </row>
    <row r="28" ht="17.25" customHeight="1" spans="1:8">
      <c r="A28" s="123"/>
      <c r="B28" s="126" t="s">
        <v>914</v>
      </c>
      <c r="C28" s="127" t="s">
        <v>915</v>
      </c>
      <c r="D28" s="128"/>
      <c r="E28" s="128"/>
      <c r="F28" s="128"/>
      <c r="G28" s="129">
        <f t="shared" si="0"/>
        <v>0</v>
      </c>
      <c r="H28" s="129">
        <f t="shared" si="1"/>
        <v>0</v>
      </c>
    </row>
    <row r="29" ht="17.25" customHeight="1" spans="1:8">
      <c r="A29" s="123"/>
      <c r="B29" s="126" t="s">
        <v>918</v>
      </c>
      <c r="C29" s="127" t="s">
        <v>919</v>
      </c>
      <c r="D29" s="128"/>
      <c r="E29" s="128"/>
      <c r="F29" s="128"/>
      <c r="G29" s="129">
        <f t="shared" si="0"/>
        <v>0</v>
      </c>
      <c r="H29" s="129">
        <f t="shared" si="1"/>
        <v>0</v>
      </c>
    </row>
    <row r="30" ht="17.25" customHeight="1" spans="1:8">
      <c r="A30" s="123"/>
      <c r="B30" s="126" t="s">
        <v>921</v>
      </c>
      <c r="C30" s="127" t="s">
        <v>922</v>
      </c>
      <c r="D30" s="128"/>
      <c r="E30" s="128"/>
      <c r="F30" s="128"/>
      <c r="G30" s="129">
        <f t="shared" si="0"/>
        <v>0</v>
      </c>
      <c r="H30" s="129">
        <f t="shared" si="1"/>
        <v>0</v>
      </c>
    </row>
    <row r="31" ht="17.25" customHeight="1" spans="1:8">
      <c r="A31" s="123"/>
      <c r="B31" s="126" t="s">
        <v>924</v>
      </c>
      <c r="C31" s="127" t="s">
        <v>925</v>
      </c>
      <c r="D31" s="128"/>
      <c r="E31" s="128"/>
      <c r="F31" s="128"/>
      <c r="G31" s="129">
        <f t="shared" si="0"/>
        <v>0</v>
      </c>
      <c r="H31" s="129">
        <f t="shared" si="1"/>
        <v>0</v>
      </c>
    </row>
    <row r="32" ht="17.25" customHeight="1" spans="1:8">
      <c r="A32" s="123"/>
      <c r="B32" s="126" t="s">
        <v>932</v>
      </c>
      <c r="C32" s="127" t="s">
        <v>933</v>
      </c>
      <c r="D32" s="128"/>
      <c r="E32" s="128"/>
      <c r="F32" s="128"/>
      <c r="G32" s="129">
        <f t="shared" si="0"/>
        <v>0</v>
      </c>
      <c r="H32" s="129">
        <f t="shared" si="1"/>
        <v>0</v>
      </c>
    </row>
    <row r="33" ht="17.25" customHeight="1" spans="1:8">
      <c r="A33" s="123"/>
      <c r="B33" s="126" t="s">
        <v>935</v>
      </c>
      <c r="C33" s="127" t="s">
        <v>936</v>
      </c>
      <c r="D33" s="128"/>
      <c r="E33" s="128"/>
      <c r="F33" s="128"/>
      <c r="G33" s="129">
        <f t="shared" si="0"/>
        <v>0</v>
      </c>
      <c r="H33" s="129">
        <f t="shared" si="1"/>
        <v>0</v>
      </c>
    </row>
    <row r="34" ht="17.25" customHeight="1" spans="1:8">
      <c r="A34" s="123"/>
      <c r="B34" s="126" t="s">
        <v>941</v>
      </c>
      <c r="C34" s="127" t="s">
        <v>942</v>
      </c>
      <c r="D34" s="128"/>
      <c r="E34" s="128"/>
      <c r="F34" s="128"/>
      <c r="G34" s="129">
        <f t="shared" si="0"/>
        <v>0</v>
      </c>
      <c r="H34" s="129">
        <f t="shared" si="1"/>
        <v>0</v>
      </c>
    </row>
    <row r="35" ht="17.25" customHeight="1" spans="1:8">
      <c r="A35" s="123"/>
      <c r="B35" s="126" t="s">
        <v>945</v>
      </c>
      <c r="C35" s="127" t="s">
        <v>946</v>
      </c>
      <c r="D35" s="128"/>
      <c r="E35" s="128"/>
      <c r="F35" s="128"/>
      <c r="G35" s="129">
        <f t="shared" si="0"/>
        <v>0</v>
      </c>
      <c r="H35" s="129">
        <f t="shared" si="1"/>
        <v>0</v>
      </c>
    </row>
    <row r="36" ht="17.25" customHeight="1" spans="1:8">
      <c r="A36" s="123"/>
      <c r="B36" s="126" t="s">
        <v>949</v>
      </c>
      <c r="C36" s="127" t="s">
        <v>950</v>
      </c>
      <c r="D36" s="128"/>
      <c r="E36" s="128"/>
      <c r="F36" s="128"/>
      <c r="G36" s="129">
        <f t="shared" si="0"/>
        <v>0</v>
      </c>
      <c r="H36" s="129">
        <f t="shared" si="1"/>
        <v>0</v>
      </c>
    </row>
    <row r="37" ht="17.25" customHeight="1" spans="1:8">
      <c r="A37" s="123"/>
      <c r="B37" s="126" t="s">
        <v>953</v>
      </c>
      <c r="C37" s="127" t="s">
        <v>954</v>
      </c>
      <c r="D37" s="128"/>
      <c r="E37" s="128"/>
      <c r="F37" s="128"/>
      <c r="G37" s="129">
        <f t="shared" si="0"/>
        <v>0</v>
      </c>
      <c r="H37" s="129">
        <f t="shared" si="1"/>
        <v>0</v>
      </c>
    </row>
    <row r="38" ht="17.25" customHeight="1" spans="1:8">
      <c r="A38" s="123"/>
      <c r="B38" s="126" t="s">
        <v>957</v>
      </c>
      <c r="C38" s="127" t="s">
        <v>958</v>
      </c>
      <c r="D38" s="128"/>
      <c r="E38" s="128"/>
      <c r="F38" s="128"/>
      <c r="G38" s="129">
        <f t="shared" si="0"/>
        <v>0</v>
      </c>
      <c r="H38" s="129">
        <f t="shared" si="1"/>
        <v>0</v>
      </c>
    </row>
    <row r="39" ht="17.25" customHeight="1" spans="1:8">
      <c r="A39" s="123"/>
      <c r="B39" s="126" t="s">
        <v>961</v>
      </c>
      <c r="C39" s="127" t="s">
        <v>962</v>
      </c>
      <c r="D39" s="128"/>
      <c r="E39" s="128"/>
      <c r="F39" s="128"/>
      <c r="G39" s="129">
        <f t="shared" si="0"/>
        <v>0</v>
      </c>
      <c r="H39" s="129">
        <f t="shared" si="1"/>
        <v>0</v>
      </c>
    </row>
    <row r="40" ht="17.25" customHeight="1" spans="1:8">
      <c r="A40" s="123"/>
      <c r="B40" s="126" t="s">
        <v>965</v>
      </c>
      <c r="C40" s="127" t="s">
        <v>966</v>
      </c>
      <c r="D40" s="128"/>
      <c r="E40" s="128"/>
      <c r="F40" s="128"/>
      <c r="G40" s="129">
        <f t="shared" si="0"/>
        <v>0</v>
      </c>
      <c r="H40" s="129">
        <f t="shared" si="1"/>
        <v>0</v>
      </c>
    </row>
    <row r="41" ht="15.75" customHeight="1" spans="1:8">
      <c r="A41" s="123"/>
      <c r="B41" s="126" t="s">
        <v>969</v>
      </c>
      <c r="C41" s="127" t="s">
        <v>970</v>
      </c>
      <c r="D41" s="128"/>
      <c r="E41" s="128"/>
      <c r="F41" s="128"/>
      <c r="G41" s="129">
        <f t="shared" si="0"/>
        <v>0</v>
      </c>
      <c r="H41" s="129">
        <f t="shared" si="1"/>
        <v>0</v>
      </c>
    </row>
    <row r="42" ht="17.25" customHeight="1" spans="1:8">
      <c r="A42" s="123"/>
      <c r="B42" s="126" t="s">
        <v>977</v>
      </c>
      <c r="C42" s="127" t="s">
        <v>978</v>
      </c>
      <c r="D42" s="128"/>
      <c r="E42" s="128"/>
      <c r="F42" s="128"/>
      <c r="G42" s="129">
        <f t="shared" si="0"/>
        <v>0</v>
      </c>
      <c r="H42" s="129">
        <f t="shared" si="1"/>
        <v>0</v>
      </c>
    </row>
    <row r="43" ht="17.25" customHeight="1" spans="1:8">
      <c r="A43" s="123"/>
      <c r="B43" s="126" t="s">
        <v>981</v>
      </c>
      <c r="C43" s="127" t="s">
        <v>982</v>
      </c>
      <c r="D43" s="128"/>
      <c r="E43" s="128"/>
      <c r="F43" s="128"/>
      <c r="G43" s="129">
        <f t="shared" si="0"/>
        <v>0</v>
      </c>
      <c r="H43" s="129">
        <f t="shared" si="1"/>
        <v>0</v>
      </c>
    </row>
    <row r="44" ht="17.25" customHeight="1" spans="1:8">
      <c r="A44" s="123"/>
      <c r="B44" s="126" t="s">
        <v>983</v>
      </c>
      <c r="C44" s="127" t="s">
        <v>984</v>
      </c>
      <c r="D44" s="128"/>
      <c r="E44" s="128"/>
      <c r="F44" s="128"/>
      <c r="G44" s="129">
        <f t="shared" si="0"/>
        <v>0</v>
      </c>
      <c r="H44" s="129">
        <f t="shared" si="1"/>
        <v>0</v>
      </c>
    </row>
    <row r="45" ht="17.25" customHeight="1" spans="1:8">
      <c r="A45" s="123"/>
      <c r="B45" s="126" t="s">
        <v>991</v>
      </c>
      <c r="C45" s="127" t="s">
        <v>992</v>
      </c>
      <c r="D45" s="128"/>
      <c r="E45" s="128"/>
      <c r="F45" s="128"/>
      <c r="G45" s="129">
        <f t="shared" si="0"/>
        <v>0</v>
      </c>
      <c r="H45" s="129">
        <f t="shared" si="1"/>
        <v>0</v>
      </c>
    </row>
    <row r="46" ht="17.25" customHeight="1" spans="1:8">
      <c r="A46" s="123"/>
      <c r="B46" s="126" t="s">
        <v>995</v>
      </c>
      <c r="C46" s="127" t="s">
        <v>988</v>
      </c>
      <c r="D46" s="128"/>
      <c r="E46" s="128"/>
      <c r="F46" s="128"/>
      <c r="G46" s="129">
        <f t="shared" si="0"/>
        <v>0</v>
      </c>
      <c r="H46" s="129">
        <f t="shared" si="1"/>
        <v>0</v>
      </c>
    </row>
    <row r="47" ht="17.25" customHeight="1" spans="1:8">
      <c r="A47" s="123"/>
      <c r="B47" s="132"/>
      <c r="C47" s="133"/>
      <c r="D47" s="134"/>
      <c r="E47" s="134"/>
      <c r="F47" s="134"/>
      <c r="G47" s="135"/>
      <c r="H47" s="135"/>
    </row>
    <row r="48" ht="17.25" customHeight="1" spans="1:8">
      <c r="A48" s="123"/>
      <c r="B48" s="136"/>
      <c r="C48" s="137"/>
      <c r="D48" s="134"/>
      <c r="E48" s="134"/>
      <c r="F48" s="134"/>
      <c r="G48" s="135"/>
      <c r="H48" s="135"/>
    </row>
    <row r="49" ht="17.25" customHeight="1" spans="1:8">
      <c r="A49" s="123"/>
      <c r="B49" s="138"/>
      <c r="C49" s="139"/>
      <c r="D49" s="134"/>
      <c r="E49" s="134"/>
      <c r="F49" s="134"/>
      <c r="G49" s="135"/>
      <c r="H49" s="135"/>
    </row>
    <row r="50" ht="17.25" customHeight="1" spans="1:8">
      <c r="A50" s="123"/>
      <c r="B50" s="140"/>
      <c r="C50" s="141"/>
      <c r="D50" s="134"/>
      <c r="E50" s="134"/>
      <c r="F50" s="134"/>
      <c r="G50" s="135"/>
      <c r="H50" s="135"/>
    </row>
    <row r="51" ht="17.25" customHeight="1" spans="1:8">
      <c r="A51" s="123"/>
      <c r="B51" s="142"/>
      <c r="C51" s="143"/>
      <c r="D51" s="134"/>
      <c r="E51" s="134"/>
      <c r="F51" s="134"/>
      <c r="G51" s="135"/>
      <c r="H51" s="135"/>
    </row>
    <row r="52" ht="17.25" customHeight="1" spans="1:8">
      <c r="A52" s="123"/>
      <c r="B52" s="144"/>
      <c r="C52" s="145"/>
      <c r="D52" s="134"/>
      <c r="E52" s="134"/>
      <c r="F52" s="134"/>
      <c r="G52" s="135"/>
      <c r="H52" s="135"/>
    </row>
    <row r="53" ht="17.25" customHeight="1" spans="1:8">
      <c r="A53" s="123"/>
      <c r="B53" s="126" t="s">
        <v>1382</v>
      </c>
      <c r="C53" s="126" t="s">
        <v>1383</v>
      </c>
      <c r="D53" s="146"/>
      <c r="E53" s="146"/>
      <c r="F53" s="147"/>
      <c r="G53" s="148">
        <f t="shared" ref="G53:G116" si="2">IFERROR($F53/D53,)</f>
        <v>0</v>
      </c>
      <c r="H53" s="148">
        <f t="shared" ref="H53:H116" si="3">IFERROR($F53/E53,)</f>
        <v>0</v>
      </c>
    </row>
    <row r="54" ht="17.25" customHeight="1" spans="1:8">
      <c r="A54" s="123"/>
      <c r="B54" s="126" t="s">
        <v>1390</v>
      </c>
      <c r="C54" s="126" t="s">
        <v>1391</v>
      </c>
      <c r="D54" s="146"/>
      <c r="E54" s="146"/>
      <c r="F54" s="146"/>
      <c r="G54" s="148">
        <f t="shared" si="2"/>
        <v>0</v>
      </c>
      <c r="H54" s="148">
        <f t="shared" si="3"/>
        <v>0</v>
      </c>
    </row>
    <row r="55" ht="17.25" customHeight="1" spans="1:8">
      <c r="A55" s="123"/>
      <c r="B55" s="126" t="s">
        <v>1394</v>
      </c>
      <c r="C55" s="126" t="s">
        <v>1395</v>
      </c>
      <c r="D55" s="146"/>
      <c r="E55" s="146">
        <v>3024</v>
      </c>
      <c r="F55" s="64">
        <f>$E$287</f>
        <v>12</v>
      </c>
      <c r="G55" s="148">
        <f t="shared" si="2"/>
        <v>0</v>
      </c>
      <c r="H55" s="148">
        <f t="shared" si="3"/>
        <v>0.00396825396825397</v>
      </c>
    </row>
    <row r="56" ht="17.25" customHeight="1" spans="1:8">
      <c r="A56" s="123"/>
      <c r="B56" s="126" t="s">
        <v>1398</v>
      </c>
      <c r="C56" s="126" t="s">
        <v>1399</v>
      </c>
      <c r="D56" s="146"/>
      <c r="E56" s="146"/>
      <c r="F56" s="146"/>
      <c r="G56" s="148">
        <f t="shared" si="2"/>
        <v>0</v>
      </c>
      <c r="H56" s="148">
        <f t="shared" si="3"/>
        <v>0</v>
      </c>
    </row>
    <row r="57" customHeight="1" spans="1:8">
      <c r="A57" s="123" t="s">
        <v>1412</v>
      </c>
      <c r="B57" s="126" t="s">
        <v>812</v>
      </c>
      <c r="C57" s="126" t="s">
        <v>813</v>
      </c>
      <c r="D57" s="146"/>
      <c r="E57" s="146"/>
      <c r="F57" s="146"/>
      <c r="G57" s="148">
        <f t="shared" si="2"/>
        <v>0</v>
      </c>
      <c r="H57" s="148">
        <f t="shared" si="3"/>
        <v>0</v>
      </c>
    </row>
    <row r="58" customHeight="1" spans="1:8">
      <c r="A58" s="123"/>
      <c r="B58" s="126" t="s">
        <v>816</v>
      </c>
      <c r="C58" s="126" t="s">
        <v>817</v>
      </c>
      <c r="D58" s="146"/>
      <c r="E58" s="146"/>
      <c r="F58" s="146"/>
      <c r="G58" s="148">
        <f t="shared" si="2"/>
        <v>0</v>
      </c>
      <c r="H58" s="148">
        <f t="shared" si="3"/>
        <v>0</v>
      </c>
    </row>
    <row r="59" customHeight="1" spans="1:8">
      <c r="A59" s="123"/>
      <c r="B59" s="126" t="s">
        <v>820</v>
      </c>
      <c r="C59" s="126" t="s">
        <v>821</v>
      </c>
      <c r="D59" s="146"/>
      <c r="E59" s="146"/>
      <c r="F59" s="146"/>
      <c r="G59" s="148">
        <f t="shared" si="2"/>
        <v>0</v>
      </c>
      <c r="H59" s="148">
        <f t="shared" si="3"/>
        <v>0</v>
      </c>
    </row>
    <row r="60" customHeight="1" spans="1:8">
      <c r="A60" s="123"/>
      <c r="B60" s="126" t="s">
        <v>824</v>
      </c>
      <c r="C60" s="126" t="s">
        <v>825</v>
      </c>
      <c r="D60" s="146"/>
      <c r="E60" s="146"/>
      <c r="F60" s="146"/>
      <c r="G60" s="148">
        <f t="shared" si="2"/>
        <v>0</v>
      </c>
      <c r="H60" s="148">
        <f t="shared" si="3"/>
        <v>0</v>
      </c>
    </row>
    <row r="61" customHeight="1" spans="1:8">
      <c r="A61" s="123"/>
      <c r="B61" s="126" t="s">
        <v>828</v>
      </c>
      <c r="C61" s="126" t="s">
        <v>829</v>
      </c>
      <c r="D61" s="146"/>
      <c r="E61" s="146"/>
      <c r="F61" s="146"/>
      <c r="G61" s="148">
        <f t="shared" si="2"/>
        <v>0</v>
      </c>
      <c r="H61" s="148">
        <f t="shared" si="3"/>
        <v>0</v>
      </c>
    </row>
    <row r="62" customHeight="1" spans="1:8">
      <c r="A62" s="123"/>
      <c r="B62" s="126" t="s">
        <v>832</v>
      </c>
      <c r="C62" s="126" t="s">
        <v>833</v>
      </c>
      <c r="D62" s="146"/>
      <c r="E62" s="146"/>
      <c r="F62" s="146"/>
      <c r="G62" s="148">
        <f t="shared" si="2"/>
        <v>0</v>
      </c>
      <c r="H62" s="148">
        <f t="shared" si="3"/>
        <v>0</v>
      </c>
    </row>
    <row r="63" customHeight="1" spans="1:8">
      <c r="A63" s="123"/>
      <c r="B63" s="126" t="s">
        <v>842</v>
      </c>
      <c r="C63" s="126" t="s">
        <v>843</v>
      </c>
      <c r="D63" s="146"/>
      <c r="E63" s="146"/>
      <c r="F63" s="146"/>
      <c r="G63" s="148">
        <f t="shared" si="2"/>
        <v>0</v>
      </c>
      <c r="H63" s="148">
        <f t="shared" si="3"/>
        <v>0</v>
      </c>
    </row>
    <row r="64" customHeight="1" spans="1:8">
      <c r="A64" s="123"/>
      <c r="B64" s="126" t="s">
        <v>846</v>
      </c>
      <c r="C64" s="126" t="s">
        <v>847</v>
      </c>
      <c r="D64" s="146"/>
      <c r="E64" s="146"/>
      <c r="F64" s="146"/>
      <c r="G64" s="148">
        <f t="shared" si="2"/>
        <v>0</v>
      </c>
      <c r="H64" s="148">
        <f t="shared" si="3"/>
        <v>0</v>
      </c>
    </row>
    <row r="65" customHeight="1" spans="1:8">
      <c r="A65" s="123"/>
      <c r="B65" s="126" t="s">
        <v>850</v>
      </c>
      <c r="C65" s="126" t="s">
        <v>851</v>
      </c>
      <c r="D65" s="146"/>
      <c r="E65" s="146"/>
      <c r="F65" s="146"/>
      <c r="G65" s="148">
        <f t="shared" si="2"/>
        <v>0</v>
      </c>
      <c r="H65" s="148">
        <f t="shared" si="3"/>
        <v>0</v>
      </c>
    </row>
    <row r="66" customHeight="1" spans="1:8">
      <c r="A66" s="123"/>
      <c r="B66" s="126" t="s">
        <v>854</v>
      </c>
      <c r="C66" s="126" t="s">
        <v>855</v>
      </c>
      <c r="D66" s="146"/>
      <c r="E66" s="146"/>
      <c r="F66" s="146"/>
      <c r="G66" s="148">
        <f t="shared" si="2"/>
        <v>0</v>
      </c>
      <c r="H66" s="148">
        <f t="shared" si="3"/>
        <v>0</v>
      </c>
    </row>
    <row r="67" customHeight="1" spans="1:8">
      <c r="A67" s="123"/>
      <c r="B67" s="126" t="s">
        <v>858</v>
      </c>
      <c r="C67" s="149" t="s">
        <v>859</v>
      </c>
      <c r="D67" s="146"/>
      <c r="E67" s="146"/>
      <c r="F67" s="146"/>
      <c r="G67" s="148">
        <f t="shared" si="2"/>
        <v>0</v>
      </c>
      <c r="H67" s="148">
        <f t="shared" si="3"/>
        <v>0</v>
      </c>
    </row>
    <row r="68" customHeight="1" spans="1:8">
      <c r="A68" s="123"/>
      <c r="B68" s="126" t="s">
        <v>866</v>
      </c>
      <c r="C68" s="126" t="s">
        <v>867</v>
      </c>
      <c r="D68" s="146"/>
      <c r="E68" s="146"/>
      <c r="F68" s="146"/>
      <c r="G68" s="148">
        <f t="shared" si="2"/>
        <v>0</v>
      </c>
      <c r="H68" s="148">
        <f t="shared" si="3"/>
        <v>0</v>
      </c>
    </row>
    <row r="69" customHeight="1" spans="1:8">
      <c r="A69" s="123"/>
      <c r="B69" s="126" t="s">
        <v>870</v>
      </c>
      <c r="C69" s="126" t="s">
        <v>871</v>
      </c>
      <c r="D69" s="146"/>
      <c r="E69" s="146"/>
      <c r="F69" s="146"/>
      <c r="G69" s="148">
        <f t="shared" si="2"/>
        <v>0</v>
      </c>
      <c r="H69" s="148">
        <f t="shared" si="3"/>
        <v>0</v>
      </c>
    </row>
    <row r="70" customHeight="1" spans="1:8">
      <c r="A70" s="123"/>
      <c r="B70" s="126" t="s">
        <v>874</v>
      </c>
      <c r="C70" s="126" t="s">
        <v>875</v>
      </c>
      <c r="D70" s="146"/>
      <c r="E70" s="146"/>
      <c r="F70" s="146"/>
      <c r="G70" s="148">
        <f t="shared" si="2"/>
        <v>0</v>
      </c>
      <c r="H70" s="148">
        <f t="shared" si="3"/>
        <v>0</v>
      </c>
    </row>
    <row r="71" customHeight="1" spans="1:8">
      <c r="A71" s="123"/>
      <c r="B71" s="126" t="s">
        <v>878</v>
      </c>
      <c r="C71" s="126" t="s">
        <v>879</v>
      </c>
      <c r="D71" s="146"/>
      <c r="E71" s="146"/>
      <c r="F71" s="146"/>
      <c r="G71" s="148">
        <f t="shared" si="2"/>
        <v>0</v>
      </c>
      <c r="H71" s="148">
        <f t="shared" si="3"/>
        <v>0</v>
      </c>
    </row>
    <row r="72" customHeight="1" spans="1:8">
      <c r="A72" s="123"/>
      <c r="B72" s="126" t="s">
        <v>882</v>
      </c>
      <c r="C72" s="126" t="s">
        <v>883</v>
      </c>
      <c r="D72" s="146"/>
      <c r="E72" s="146"/>
      <c r="F72" s="146"/>
      <c r="G72" s="148">
        <f t="shared" si="2"/>
        <v>0</v>
      </c>
      <c r="H72" s="148">
        <f t="shared" si="3"/>
        <v>0</v>
      </c>
    </row>
    <row r="73" customHeight="1" spans="1:8">
      <c r="A73" s="123"/>
      <c r="B73" s="126" t="s">
        <v>890</v>
      </c>
      <c r="C73" s="126" t="s">
        <v>891</v>
      </c>
      <c r="D73" s="146"/>
      <c r="E73" s="146"/>
      <c r="F73" s="146"/>
      <c r="G73" s="148">
        <f t="shared" si="2"/>
        <v>0</v>
      </c>
      <c r="H73" s="148">
        <f t="shared" si="3"/>
        <v>0</v>
      </c>
    </row>
    <row r="74" customHeight="1" spans="1:8">
      <c r="A74" s="123"/>
      <c r="B74" s="126" t="s">
        <v>894</v>
      </c>
      <c r="C74" s="126" t="s">
        <v>895</v>
      </c>
      <c r="D74" s="146"/>
      <c r="E74" s="146"/>
      <c r="F74" s="146"/>
      <c r="G74" s="148">
        <f t="shared" si="2"/>
        <v>0</v>
      </c>
      <c r="H74" s="148">
        <f t="shared" si="3"/>
        <v>0</v>
      </c>
    </row>
    <row r="75" customHeight="1" spans="1:8">
      <c r="A75" s="123"/>
      <c r="B75" s="126" t="s">
        <v>904</v>
      </c>
      <c r="C75" s="149" t="s">
        <v>905</v>
      </c>
      <c r="D75" s="128"/>
      <c r="E75" s="128">
        <v>2090</v>
      </c>
      <c r="F75" s="146"/>
      <c r="G75" s="148">
        <f t="shared" si="2"/>
        <v>0</v>
      </c>
      <c r="H75" s="148">
        <f t="shared" si="3"/>
        <v>0</v>
      </c>
    </row>
    <row r="76" customHeight="1" spans="1:8">
      <c r="A76" s="123"/>
      <c r="B76" s="126" t="s">
        <v>908</v>
      </c>
      <c r="C76" s="149" t="s">
        <v>909</v>
      </c>
      <c r="D76" s="128"/>
      <c r="E76" s="128">
        <v>834</v>
      </c>
      <c r="F76" s="146"/>
      <c r="G76" s="148">
        <f t="shared" si="2"/>
        <v>0</v>
      </c>
      <c r="H76" s="148">
        <f t="shared" si="3"/>
        <v>0</v>
      </c>
    </row>
    <row r="77" customHeight="1" spans="1:8">
      <c r="A77" s="123"/>
      <c r="B77" s="126" t="s">
        <v>912</v>
      </c>
      <c r="C77" s="126" t="s">
        <v>913</v>
      </c>
      <c r="D77" s="128"/>
      <c r="E77" s="128"/>
      <c r="F77" s="146"/>
      <c r="G77" s="148">
        <f t="shared" si="2"/>
        <v>0</v>
      </c>
      <c r="H77" s="148">
        <f t="shared" si="3"/>
        <v>0</v>
      </c>
    </row>
    <row r="78" customHeight="1" spans="1:8">
      <c r="A78" s="123"/>
      <c r="B78" s="126" t="s">
        <v>920</v>
      </c>
      <c r="C78" s="126" t="s">
        <v>905</v>
      </c>
      <c r="D78" s="128"/>
      <c r="E78" s="128"/>
      <c r="F78" s="146"/>
      <c r="G78" s="148">
        <f t="shared" si="2"/>
        <v>0</v>
      </c>
      <c r="H78" s="148">
        <f t="shared" si="3"/>
        <v>0</v>
      </c>
    </row>
    <row r="79" customHeight="1" spans="1:8">
      <c r="A79" s="123"/>
      <c r="B79" s="126" t="s">
        <v>923</v>
      </c>
      <c r="C79" s="126" t="s">
        <v>909</v>
      </c>
      <c r="D79" s="128"/>
      <c r="E79" s="128">
        <v>214</v>
      </c>
      <c r="F79" s="146"/>
      <c r="G79" s="148">
        <f t="shared" si="2"/>
        <v>0</v>
      </c>
      <c r="H79" s="148">
        <f t="shared" si="3"/>
        <v>0</v>
      </c>
    </row>
    <row r="80" customHeight="1" spans="1:8">
      <c r="A80" s="123"/>
      <c r="B80" s="126" t="s">
        <v>926</v>
      </c>
      <c r="C80" s="126" t="s">
        <v>927</v>
      </c>
      <c r="D80" s="128"/>
      <c r="E80" s="128"/>
      <c r="F80" s="146"/>
      <c r="G80" s="148">
        <f t="shared" si="2"/>
        <v>0</v>
      </c>
      <c r="H80" s="148">
        <f t="shared" si="3"/>
        <v>0</v>
      </c>
    </row>
    <row r="81" customHeight="1" spans="1:8">
      <c r="A81" s="123"/>
      <c r="B81" s="126" t="s">
        <v>934</v>
      </c>
      <c r="C81" s="126" t="s">
        <v>909</v>
      </c>
      <c r="D81" s="128"/>
      <c r="E81" s="128"/>
      <c r="F81" s="146"/>
      <c r="G81" s="148">
        <f t="shared" si="2"/>
        <v>0</v>
      </c>
      <c r="H81" s="148">
        <f t="shared" si="3"/>
        <v>0</v>
      </c>
    </row>
    <row r="82" customHeight="1" spans="1:8">
      <c r="A82" s="123"/>
      <c r="B82" s="126" t="s">
        <v>937</v>
      </c>
      <c r="C82" s="126" t="s">
        <v>938</v>
      </c>
      <c r="D82" s="128"/>
      <c r="E82" s="128"/>
      <c r="F82" s="146"/>
      <c r="G82" s="148">
        <f t="shared" si="2"/>
        <v>0</v>
      </c>
      <c r="H82" s="148">
        <f t="shared" si="3"/>
        <v>0</v>
      </c>
    </row>
    <row r="83" customHeight="1" spans="1:8">
      <c r="A83" s="123"/>
      <c r="B83" s="126" t="s">
        <v>947</v>
      </c>
      <c r="C83" s="126" t="s">
        <v>948</v>
      </c>
      <c r="D83" s="146"/>
      <c r="E83" s="146"/>
      <c r="F83" s="146"/>
      <c r="G83" s="148">
        <f t="shared" si="2"/>
        <v>0</v>
      </c>
      <c r="H83" s="148">
        <f t="shared" si="3"/>
        <v>0</v>
      </c>
    </row>
    <row r="84" customHeight="1" spans="1:8">
      <c r="A84" s="123"/>
      <c r="B84" s="126" t="s">
        <v>951</v>
      </c>
      <c r="C84" s="126" t="s">
        <v>952</v>
      </c>
      <c r="D84" s="146"/>
      <c r="E84" s="146"/>
      <c r="F84" s="146"/>
      <c r="G84" s="148">
        <f t="shared" si="2"/>
        <v>0</v>
      </c>
      <c r="H84" s="148">
        <f t="shared" si="3"/>
        <v>0</v>
      </c>
    </row>
    <row r="85" customHeight="1" spans="1:8">
      <c r="A85" s="123"/>
      <c r="B85" s="126" t="s">
        <v>955</v>
      </c>
      <c r="C85" s="126" t="s">
        <v>956</v>
      </c>
      <c r="D85" s="146"/>
      <c r="E85" s="146"/>
      <c r="F85" s="146"/>
      <c r="G85" s="148">
        <f t="shared" si="2"/>
        <v>0</v>
      </c>
      <c r="H85" s="148">
        <f t="shared" si="3"/>
        <v>0</v>
      </c>
    </row>
    <row r="86" customHeight="1" spans="1:8">
      <c r="A86" s="123"/>
      <c r="B86" s="126" t="s">
        <v>959</v>
      </c>
      <c r="C86" s="126" t="s">
        <v>960</v>
      </c>
      <c r="D86" s="146"/>
      <c r="E86" s="146"/>
      <c r="F86" s="146"/>
      <c r="G86" s="148">
        <f t="shared" si="2"/>
        <v>0</v>
      </c>
      <c r="H86" s="148">
        <f t="shared" si="3"/>
        <v>0</v>
      </c>
    </row>
    <row r="87" customHeight="1" spans="1:8">
      <c r="A87" s="123"/>
      <c r="B87" s="126" t="s">
        <v>967</v>
      </c>
      <c r="C87" s="126" t="s">
        <v>968</v>
      </c>
      <c r="D87" s="146"/>
      <c r="E87" s="146"/>
      <c r="F87" s="146"/>
      <c r="G87" s="148">
        <f t="shared" si="2"/>
        <v>0</v>
      </c>
      <c r="H87" s="148">
        <f t="shared" si="3"/>
        <v>0</v>
      </c>
    </row>
    <row r="88" customHeight="1" spans="1:8">
      <c r="A88" s="123"/>
      <c r="B88" s="126" t="s">
        <v>971</v>
      </c>
      <c r="C88" s="126" t="s">
        <v>972</v>
      </c>
      <c r="D88" s="146"/>
      <c r="E88" s="146"/>
      <c r="F88" s="146"/>
      <c r="G88" s="148">
        <f t="shared" si="2"/>
        <v>0</v>
      </c>
      <c r="H88" s="148">
        <f t="shared" si="3"/>
        <v>0</v>
      </c>
    </row>
    <row r="89" customHeight="1" spans="1:8">
      <c r="A89" s="123"/>
      <c r="B89" s="126" t="s">
        <v>975</v>
      </c>
      <c r="C89" s="126" t="s">
        <v>976</v>
      </c>
      <c r="D89" s="146"/>
      <c r="E89" s="146"/>
      <c r="F89" s="146"/>
      <c r="G89" s="148">
        <f t="shared" si="2"/>
        <v>0</v>
      </c>
      <c r="H89" s="148">
        <f t="shared" si="3"/>
        <v>0</v>
      </c>
    </row>
    <row r="90" customHeight="1" spans="1:8">
      <c r="A90" s="123"/>
      <c r="B90" s="126" t="s">
        <v>979</v>
      </c>
      <c r="C90" s="126" t="s">
        <v>980</v>
      </c>
      <c r="D90" s="146"/>
      <c r="E90" s="146"/>
      <c r="F90" s="146"/>
      <c r="G90" s="148">
        <f t="shared" si="2"/>
        <v>0</v>
      </c>
      <c r="H90" s="148">
        <f t="shared" si="3"/>
        <v>0</v>
      </c>
    </row>
    <row r="91" customHeight="1" spans="1:8">
      <c r="A91" s="123"/>
      <c r="B91" s="126" t="s">
        <v>989</v>
      </c>
      <c r="C91" s="126" t="s">
        <v>990</v>
      </c>
      <c r="D91" s="146">
        <v>14313</v>
      </c>
      <c r="E91" s="146">
        <v>3804</v>
      </c>
      <c r="F91" s="146">
        <v>8565</v>
      </c>
      <c r="G91" s="148">
        <f t="shared" si="2"/>
        <v>0.598407042548732</v>
      </c>
      <c r="H91" s="148">
        <f t="shared" si="3"/>
        <v>2.25157728706625</v>
      </c>
    </row>
    <row r="92" customHeight="1" spans="1:8">
      <c r="A92" s="123"/>
      <c r="B92" s="126" t="s">
        <v>993</v>
      </c>
      <c r="C92" s="126" t="s">
        <v>994</v>
      </c>
      <c r="D92" s="146"/>
      <c r="E92" s="146"/>
      <c r="F92" s="146"/>
      <c r="G92" s="148">
        <f t="shared" si="2"/>
        <v>0</v>
      </c>
      <c r="H92" s="148">
        <f t="shared" si="3"/>
        <v>0</v>
      </c>
    </row>
    <row r="93" customHeight="1" spans="1:8">
      <c r="A93" s="123"/>
      <c r="B93" s="126" t="s">
        <v>996</v>
      </c>
      <c r="C93" s="126" t="s">
        <v>997</v>
      </c>
      <c r="D93" s="146"/>
      <c r="E93" s="146"/>
      <c r="F93" s="146"/>
      <c r="G93" s="148">
        <f t="shared" si="2"/>
        <v>0</v>
      </c>
      <c r="H93" s="148">
        <f t="shared" si="3"/>
        <v>0</v>
      </c>
    </row>
    <row r="94" customHeight="1" spans="1:8">
      <c r="A94" s="123"/>
      <c r="B94" s="126" t="s">
        <v>998</v>
      </c>
      <c r="C94" s="126" t="s">
        <v>999</v>
      </c>
      <c r="D94" s="146"/>
      <c r="E94" s="146">
        <v>80</v>
      </c>
      <c r="F94" s="146">
        <v>500</v>
      </c>
      <c r="G94" s="148">
        <f t="shared" si="2"/>
        <v>0</v>
      </c>
      <c r="H94" s="148">
        <f t="shared" si="3"/>
        <v>6.25</v>
      </c>
    </row>
    <row r="95" customHeight="1" spans="1:8">
      <c r="A95" s="123"/>
      <c r="B95" s="126" t="s">
        <v>1000</v>
      </c>
      <c r="C95" s="126" t="s">
        <v>1001</v>
      </c>
      <c r="D95" s="146"/>
      <c r="E95" s="146"/>
      <c r="F95" s="146"/>
      <c r="G95" s="148">
        <f t="shared" si="2"/>
        <v>0</v>
      </c>
      <c r="H95" s="148">
        <f t="shared" si="3"/>
        <v>0</v>
      </c>
    </row>
    <row r="96" customHeight="1" spans="1:8">
      <c r="A96" s="123"/>
      <c r="B96" s="126" t="s">
        <v>1002</v>
      </c>
      <c r="C96" s="126" t="s">
        <v>1003</v>
      </c>
      <c r="D96" s="146"/>
      <c r="E96" s="146"/>
      <c r="F96" s="146"/>
      <c r="G96" s="148">
        <f t="shared" si="2"/>
        <v>0</v>
      </c>
      <c r="H96" s="148">
        <f t="shared" si="3"/>
        <v>0</v>
      </c>
    </row>
    <row r="97" customHeight="1" spans="1:8">
      <c r="A97" s="123"/>
      <c r="B97" s="126" t="s">
        <v>1004</v>
      </c>
      <c r="C97" s="126" t="s">
        <v>1005</v>
      </c>
      <c r="D97" s="146"/>
      <c r="E97" s="146"/>
      <c r="F97" s="146"/>
      <c r="G97" s="148">
        <f t="shared" si="2"/>
        <v>0</v>
      </c>
      <c r="H97" s="148">
        <f t="shared" si="3"/>
        <v>0</v>
      </c>
    </row>
    <row r="98" customHeight="1" spans="1:8">
      <c r="A98" s="123"/>
      <c r="B98" s="126" t="s">
        <v>1006</v>
      </c>
      <c r="C98" s="126" t="s">
        <v>1007</v>
      </c>
      <c r="D98" s="146"/>
      <c r="E98" s="146"/>
      <c r="F98" s="146"/>
      <c r="G98" s="148">
        <f t="shared" si="2"/>
        <v>0</v>
      </c>
      <c r="H98" s="148">
        <f t="shared" si="3"/>
        <v>0</v>
      </c>
    </row>
    <row r="99" customHeight="1" spans="1:8">
      <c r="A99" s="123"/>
      <c r="B99" s="126" t="s">
        <v>1008</v>
      </c>
      <c r="C99" s="126" t="s">
        <v>1009</v>
      </c>
      <c r="D99" s="146"/>
      <c r="E99" s="146"/>
      <c r="F99" s="146"/>
      <c r="G99" s="148">
        <f t="shared" si="2"/>
        <v>0</v>
      </c>
      <c r="H99" s="148">
        <f t="shared" si="3"/>
        <v>0</v>
      </c>
    </row>
    <row r="100" customHeight="1" spans="1:8">
      <c r="A100" s="123"/>
      <c r="B100" s="126" t="s">
        <v>1010</v>
      </c>
      <c r="C100" s="126" t="s">
        <v>1011</v>
      </c>
      <c r="D100" s="146"/>
      <c r="E100" s="146"/>
      <c r="F100" s="146"/>
      <c r="G100" s="148">
        <f t="shared" si="2"/>
        <v>0</v>
      </c>
      <c r="H100" s="148">
        <f t="shared" si="3"/>
        <v>0</v>
      </c>
    </row>
    <row r="101" customHeight="1" spans="1:8">
      <c r="A101" s="123"/>
      <c r="B101" s="126" t="s">
        <v>1012</v>
      </c>
      <c r="C101" s="126" t="s">
        <v>1013</v>
      </c>
      <c r="D101" s="146"/>
      <c r="E101" s="146"/>
      <c r="F101" s="146"/>
      <c r="G101" s="148">
        <f t="shared" si="2"/>
        <v>0</v>
      </c>
      <c r="H101" s="148">
        <f t="shared" si="3"/>
        <v>0</v>
      </c>
    </row>
    <row r="102" customHeight="1" spans="1:8">
      <c r="A102" s="123"/>
      <c r="B102" s="126" t="s">
        <v>1014</v>
      </c>
      <c r="C102" s="126" t="s">
        <v>1015</v>
      </c>
      <c r="D102" s="146"/>
      <c r="E102" s="146">
        <v>20</v>
      </c>
      <c r="F102" s="146">
        <v>100</v>
      </c>
      <c r="G102" s="148">
        <f t="shared" si="2"/>
        <v>0</v>
      </c>
      <c r="H102" s="148">
        <f t="shared" si="3"/>
        <v>5</v>
      </c>
    </row>
    <row r="103" customHeight="1" spans="1:8">
      <c r="A103" s="123"/>
      <c r="B103" s="126" t="s">
        <v>1016</v>
      </c>
      <c r="C103" s="126" t="s">
        <v>1017</v>
      </c>
      <c r="D103" s="146"/>
      <c r="E103" s="146"/>
      <c r="F103" s="146"/>
      <c r="G103" s="148">
        <f t="shared" si="2"/>
        <v>0</v>
      </c>
      <c r="H103" s="148">
        <f t="shared" si="3"/>
        <v>0</v>
      </c>
    </row>
    <row r="104" customHeight="1" spans="1:8">
      <c r="A104" s="123"/>
      <c r="B104" s="126" t="s">
        <v>1018</v>
      </c>
      <c r="C104" s="126" t="s">
        <v>1019</v>
      </c>
      <c r="D104" s="146"/>
      <c r="E104" s="146">
        <v>1852</v>
      </c>
      <c r="F104" s="146">
        <v>1500</v>
      </c>
      <c r="G104" s="148">
        <f t="shared" si="2"/>
        <v>0</v>
      </c>
      <c r="H104" s="148">
        <f t="shared" si="3"/>
        <v>0.809935205183585</v>
      </c>
    </row>
    <row r="105" customHeight="1" spans="1:8">
      <c r="A105" s="123"/>
      <c r="B105" s="126" t="s">
        <v>1020</v>
      </c>
      <c r="C105" s="126" t="s">
        <v>1021</v>
      </c>
      <c r="D105" s="146"/>
      <c r="E105" s="146">
        <v>2230</v>
      </c>
      <c r="F105" s="146">
        <v>3000</v>
      </c>
      <c r="G105" s="148">
        <f t="shared" si="2"/>
        <v>0</v>
      </c>
      <c r="H105" s="148">
        <f t="shared" si="3"/>
        <v>1.34529147982063</v>
      </c>
    </row>
    <row r="106" customHeight="1" spans="1:8">
      <c r="A106" s="123"/>
      <c r="B106" s="126" t="s">
        <v>1024</v>
      </c>
      <c r="C106" s="126" t="s">
        <v>990</v>
      </c>
      <c r="D106" s="146"/>
      <c r="E106" s="146"/>
      <c r="F106" s="146"/>
      <c r="G106" s="148">
        <f t="shared" si="2"/>
        <v>0</v>
      </c>
      <c r="H106" s="148">
        <f t="shared" si="3"/>
        <v>0</v>
      </c>
    </row>
    <row r="107" customHeight="1" spans="1:8">
      <c r="A107" s="123"/>
      <c r="B107" s="126" t="s">
        <v>1025</v>
      </c>
      <c r="C107" s="126" t="s">
        <v>994</v>
      </c>
      <c r="D107" s="146"/>
      <c r="E107" s="146"/>
      <c r="F107" s="146"/>
      <c r="G107" s="148">
        <f t="shared" si="2"/>
        <v>0</v>
      </c>
      <c r="H107" s="148">
        <f t="shared" si="3"/>
        <v>0</v>
      </c>
    </row>
    <row r="108" customHeight="1" spans="1:8">
      <c r="A108" s="123"/>
      <c r="B108" s="126" t="s">
        <v>1026</v>
      </c>
      <c r="C108" s="126" t="s">
        <v>1027</v>
      </c>
      <c r="D108" s="146"/>
      <c r="E108" s="146"/>
      <c r="F108" s="146"/>
      <c r="G108" s="148">
        <f t="shared" si="2"/>
        <v>0</v>
      </c>
      <c r="H108" s="148">
        <f t="shared" si="3"/>
        <v>0</v>
      </c>
    </row>
    <row r="109" customHeight="1" spans="1:8">
      <c r="A109" s="123"/>
      <c r="B109" s="126" t="s">
        <v>1028</v>
      </c>
      <c r="C109" s="126" t="s">
        <v>1029</v>
      </c>
      <c r="D109" s="146"/>
      <c r="E109" s="146"/>
      <c r="F109" s="146"/>
      <c r="G109" s="148">
        <f t="shared" si="2"/>
        <v>0</v>
      </c>
      <c r="H109" s="148">
        <f t="shared" si="3"/>
        <v>0</v>
      </c>
    </row>
    <row r="110" customHeight="1" spans="1:8">
      <c r="A110" s="123"/>
      <c r="B110" s="126" t="s">
        <v>1032</v>
      </c>
      <c r="C110" s="126" t="s">
        <v>1033</v>
      </c>
      <c r="D110" s="146"/>
      <c r="E110" s="146"/>
      <c r="F110" s="146"/>
      <c r="G110" s="148">
        <f t="shared" si="2"/>
        <v>0</v>
      </c>
      <c r="H110" s="148">
        <f t="shared" si="3"/>
        <v>0</v>
      </c>
    </row>
    <row r="111" customHeight="1" spans="1:8">
      <c r="A111" s="123"/>
      <c r="B111" s="126" t="s">
        <v>1034</v>
      </c>
      <c r="C111" s="126" t="s">
        <v>1035</v>
      </c>
      <c r="D111" s="146"/>
      <c r="E111" s="146"/>
      <c r="F111" s="146"/>
      <c r="G111" s="148">
        <f t="shared" si="2"/>
        <v>0</v>
      </c>
      <c r="H111" s="148">
        <f t="shared" si="3"/>
        <v>0</v>
      </c>
    </row>
    <row r="112" customHeight="1" spans="1:8">
      <c r="A112" s="123"/>
      <c r="B112" s="126" t="s">
        <v>1036</v>
      </c>
      <c r="C112" s="126" t="s">
        <v>1037</v>
      </c>
      <c r="D112" s="146"/>
      <c r="E112" s="146"/>
      <c r="F112" s="146"/>
      <c r="G112" s="148">
        <f t="shared" si="2"/>
        <v>0</v>
      </c>
      <c r="H112" s="148">
        <f t="shared" si="3"/>
        <v>0</v>
      </c>
    </row>
    <row r="113" customHeight="1" spans="1:8">
      <c r="A113" s="123"/>
      <c r="B113" s="126" t="s">
        <v>1038</v>
      </c>
      <c r="C113" s="126" t="s">
        <v>1039</v>
      </c>
      <c r="D113" s="146"/>
      <c r="E113" s="146"/>
      <c r="F113" s="146"/>
      <c r="G113" s="148">
        <f t="shared" si="2"/>
        <v>0</v>
      </c>
      <c r="H113" s="148">
        <f t="shared" si="3"/>
        <v>0</v>
      </c>
    </row>
    <row r="114" customHeight="1" spans="1:8">
      <c r="A114" s="123"/>
      <c r="B114" s="126" t="s">
        <v>1040</v>
      </c>
      <c r="C114" s="126" t="s">
        <v>1041</v>
      </c>
      <c r="D114" s="146"/>
      <c r="E114" s="146"/>
      <c r="F114" s="146"/>
      <c r="G114" s="148">
        <f t="shared" si="2"/>
        <v>0</v>
      </c>
      <c r="H114" s="148">
        <f t="shared" si="3"/>
        <v>0</v>
      </c>
    </row>
    <row r="115" customHeight="1" spans="1:8">
      <c r="A115" s="123"/>
      <c r="B115" s="126" t="s">
        <v>1044</v>
      </c>
      <c r="C115" s="126" t="s">
        <v>1045</v>
      </c>
      <c r="D115" s="146"/>
      <c r="E115" s="146"/>
      <c r="F115" s="146"/>
      <c r="G115" s="148">
        <f t="shared" si="2"/>
        <v>0</v>
      </c>
      <c r="H115" s="148">
        <f t="shared" si="3"/>
        <v>0</v>
      </c>
    </row>
    <row r="116" customHeight="1" spans="1:8">
      <c r="A116" s="123"/>
      <c r="B116" s="126" t="s">
        <v>1046</v>
      </c>
      <c r="C116" s="126" t="s">
        <v>1047</v>
      </c>
      <c r="D116" s="146"/>
      <c r="E116" s="146"/>
      <c r="F116" s="146"/>
      <c r="G116" s="148">
        <f t="shared" si="2"/>
        <v>0</v>
      </c>
      <c r="H116" s="148">
        <f t="shared" si="3"/>
        <v>0</v>
      </c>
    </row>
    <row r="117" customHeight="1" spans="1:8">
      <c r="A117" s="123"/>
      <c r="B117" s="126" t="s">
        <v>1048</v>
      </c>
      <c r="C117" s="126" t="s">
        <v>1049</v>
      </c>
      <c r="D117" s="146"/>
      <c r="E117" s="146"/>
      <c r="F117" s="146"/>
      <c r="G117" s="148">
        <f t="shared" ref="G117:G180" si="4">IFERROR($F117/D117,)</f>
        <v>0</v>
      </c>
      <c r="H117" s="148">
        <f t="shared" ref="H117:H180" si="5">IFERROR($F117/E117,)</f>
        <v>0</v>
      </c>
    </row>
    <row r="118" customHeight="1" spans="1:8">
      <c r="A118" s="123"/>
      <c r="B118" s="126" t="s">
        <v>1052</v>
      </c>
      <c r="C118" s="126" t="s">
        <v>990</v>
      </c>
      <c r="D118" s="146"/>
      <c r="E118" s="146"/>
      <c r="F118" s="146"/>
      <c r="G118" s="148">
        <f t="shared" si="4"/>
        <v>0</v>
      </c>
      <c r="H118" s="148">
        <f t="shared" si="5"/>
        <v>0</v>
      </c>
    </row>
    <row r="119" customHeight="1" spans="1:8">
      <c r="A119" s="123"/>
      <c r="B119" s="126" t="s">
        <v>1053</v>
      </c>
      <c r="C119" s="126" t="s">
        <v>994</v>
      </c>
      <c r="D119" s="146"/>
      <c r="E119" s="146"/>
      <c r="F119" s="146"/>
      <c r="G119" s="148">
        <f t="shared" si="4"/>
        <v>0</v>
      </c>
      <c r="H119" s="148">
        <f t="shared" si="5"/>
        <v>0</v>
      </c>
    </row>
    <row r="120" customHeight="1" spans="1:8">
      <c r="A120" s="123"/>
      <c r="B120" s="126" t="s">
        <v>1054</v>
      </c>
      <c r="C120" s="126" t="s">
        <v>1055</v>
      </c>
      <c r="D120" s="146"/>
      <c r="E120" s="146"/>
      <c r="F120" s="146"/>
      <c r="G120" s="148">
        <f t="shared" si="4"/>
        <v>0</v>
      </c>
      <c r="H120" s="148">
        <f t="shared" si="5"/>
        <v>0</v>
      </c>
    </row>
    <row r="121" customHeight="1" spans="1:8">
      <c r="A121" s="123"/>
      <c r="B121" s="126" t="s">
        <v>1058</v>
      </c>
      <c r="C121" s="126" t="s">
        <v>990</v>
      </c>
      <c r="D121" s="146"/>
      <c r="E121" s="146"/>
      <c r="F121" s="146"/>
      <c r="G121" s="148">
        <f t="shared" si="4"/>
        <v>0</v>
      </c>
      <c r="H121" s="148">
        <f t="shared" si="5"/>
        <v>0</v>
      </c>
    </row>
    <row r="122" customHeight="1" spans="1:8">
      <c r="A122" s="123"/>
      <c r="B122" s="126" t="s">
        <v>1059</v>
      </c>
      <c r="C122" s="126" t="s">
        <v>994</v>
      </c>
      <c r="D122" s="146"/>
      <c r="E122" s="146"/>
      <c r="F122" s="146"/>
      <c r="G122" s="148">
        <f t="shared" si="4"/>
        <v>0</v>
      </c>
      <c r="H122" s="148">
        <f t="shared" si="5"/>
        <v>0</v>
      </c>
    </row>
    <row r="123" customHeight="1" spans="1:8">
      <c r="A123" s="123"/>
      <c r="B123" s="126" t="s">
        <v>1060</v>
      </c>
      <c r="C123" s="126" t="s">
        <v>1061</v>
      </c>
      <c r="D123" s="146"/>
      <c r="E123" s="146"/>
      <c r="F123" s="146"/>
      <c r="G123" s="148">
        <f t="shared" si="4"/>
        <v>0</v>
      </c>
      <c r="H123" s="148">
        <f t="shared" si="5"/>
        <v>0</v>
      </c>
    </row>
    <row r="124" customHeight="1" spans="1:8">
      <c r="A124" s="123"/>
      <c r="B124" s="126" t="s">
        <v>1064</v>
      </c>
      <c r="C124" s="126" t="s">
        <v>1033</v>
      </c>
      <c r="D124" s="146"/>
      <c r="E124" s="146"/>
      <c r="F124" s="146"/>
      <c r="G124" s="148">
        <f t="shared" si="4"/>
        <v>0</v>
      </c>
      <c r="H124" s="148">
        <f t="shared" si="5"/>
        <v>0</v>
      </c>
    </row>
    <row r="125" customHeight="1" spans="1:8">
      <c r="A125" s="123"/>
      <c r="B125" s="126" t="s">
        <v>1065</v>
      </c>
      <c r="C125" s="126" t="s">
        <v>1035</v>
      </c>
      <c r="D125" s="146"/>
      <c r="E125" s="146"/>
      <c r="F125" s="146"/>
      <c r="G125" s="148">
        <f t="shared" si="4"/>
        <v>0</v>
      </c>
      <c r="H125" s="148">
        <f t="shared" si="5"/>
        <v>0</v>
      </c>
    </row>
    <row r="126" customHeight="1" spans="1:8">
      <c r="A126" s="123"/>
      <c r="B126" s="126" t="s">
        <v>1066</v>
      </c>
      <c r="C126" s="126" t="s">
        <v>1037</v>
      </c>
      <c r="D126" s="146"/>
      <c r="E126" s="146"/>
      <c r="F126" s="146"/>
      <c r="G126" s="148">
        <f t="shared" si="4"/>
        <v>0</v>
      </c>
      <c r="H126" s="148">
        <f t="shared" si="5"/>
        <v>0</v>
      </c>
    </row>
    <row r="127" customHeight="1" spans="1:8">
      <c r="A127" s="123"/>
      <c r="B127" s="126" t="s">
        <v>1067</v>
      </c>
      <c r="C127" s="126" t="s">
        <v>1039</v>
      </c>
      <c r="D127" s="146"/>
      <c r="E127" s="146"/>
      <c r="F127" s="146"/>
      <c r="G127" s="148">
        <f t="shared" si="4"/>
        <v>0</v>
      </c>
      <c r="H127" s="148">
        <f t="shared" si="5"/>
        <v>0</v>
      </c>
    </row>
    <row r="128" customHeight="1" spans="1:8">
      <c r="A128" s="123"/>
      <c r="B128" s="126" t="s">
        <v>1068</v>
      </c>
      <c r="C128" s="126" t="s">
        <v>1069</v>
      </c>
      <c r="D128" s="146"/>
      <c r="E128" s="146"/>
      <c r="F128" s="146"/>
      <c r="G128" s="148">
        <f t="shared" si="4"/>
        <v>0</v>
      </c>
      <c r="H128" s="148">
        <f t="shared" si="5"/>
        <v>0</v>
      </c>
    </row>
    <row r="129" customHeight="1" spans="1:8">
      <c r="A129" s="123"/>
      <c r="B129" s="126" t="s">
        <v>1072</v>
      </c>
      <c r="C129" s="126" t="s">
        <v>1045</v>
      </c>
      <c r="D129" s="146"/>
      <c r="E129" s="146"/>
      <c r="F129" s="146"/>
      <c r="G129" s="148">
        <f t="shared" si="4"/>
        <v>0</v>
      </c>
      <c r="H129" s="148">
        <f t="shared" si="5"/>
        <v>0</v>
      </c>
    </row>
    <row r="130" customHeight="1" spans="1:8">
      <c r="A130" s="123"/>
      <c r="B130" s="126" t="s">
        <v>1073</v>
      </c>
      <c r="C130" s="126" t="s">
        <v>1074</v>
      </c>
      <c r="D130" s="146"/>
      <c r="E130" s="146"/>
      <c r="F130" s="146"/>
      <c r="G130" s="148">
        <f t="shared" si="4"/>
        <v>0</v>
      </c>
      <c r="H130" s="148">
        <f t="shared" si="5"/>
        <v>0</v>
      </c>
    </row>
    <row r="131" customHeight="1" spans="1:8">
      <c r="A131" s="123"/>
      <c r="B131" s="126" t="s">
        <v>1077</v>
      </c>
      <c r="C131" s="149" t="s">
        <v>990</v>
      </c>
      <c r="D131" s="146"/>
      <c r="E131" s="146"/>
      <c r="F131" s="146"/>
      <c r="G131" s="148">
        <f t="shared" si="4"/>
        <v>0</v>
      </c>
      <c r="H131" s="148">
        <f t="shared" si="5"/>
        <v>0</v>
      </c>
    </row>
    <row r="132" customHeight="1" spans="1:8">
      <c r="A132" s="123"/>
      <c r="B132" s="126" t="s">
        <v>1078</v>
      </c>
      <c r="C132" s="149" t="s">
        <v>994</v>
      </c>
      <c r="D132" s="146"/>
      <c r="E132" s="146"/>
      <c r="F132" s="146"/>
      <c r="G132" s="148">
        <f t="shared" si="4"/>
        <v>0</v>
      </c>
      <c r="H132" s="148">
        <f t="shared" si="5"/>
        <v>0</v>
      </c>
    </row>
    <row r="133" customHeight="1" spans="1:8">
      <c r="A133" s="123"/>
      <c r="B133" s="126" t="s">
        <v>1079</v>
      </c>
      <c r="C133" s="149" t="s">
        <v>997</v>
      </c>
      <c r="D133" s="146"/>
      <c r="E133" s="146"/>
      <c r="F133" s="146"/>
      <c r="G133" s="148">
        <f t="shared" si="4"/>
        <v>0</v>
      </c>
      <c r="H133" s="148">
        <f t="shared" si="5"/>
        <v>0</v>
      </c>
    </row>
    <row r="134" customHeight="1" spans="1:8">
      <c r="A134" s="123"/>
      <c r="B134" s="126" t="s">
        <v>1080</v>
      </c>
      <c r="C134" s="126" t="s">
        <v>999</v>
      </c>
      <c r="D134" s="146"/>
      <c r="E134" s="146"/>
      <c r="F134" s="146"/>
      <c r="G134" s="148">
        <f t="shared" si="4"/>
        <v>0</v>
      </c>
      <c r="H134" s="148">
        <f t="shared" si="5"/>
        <v>0</v>
      </c>
    </row>
    <row r="135" customHeight="1" spans="1:8">
      <c r="A135" s="123"/>
      <c r="B135" s="126" t="s">
        <v>1081</v>
      </c>
      <c r="C135" s="149" t="s">
        <v>1005</v>
      </c>
      <c r="D135" s="146"/>
      <c r="E135" s="146"/>
      <c r="F135" s="146"/>
      <c r="G135" s="148">
        <f t="shared" si="4"/>
        <v>0</v>
      </c>
      <c r="H135" s="148">
        <f t="shared" si="5"/>
        <v>0</v>
      </c>
    </row>
    <row r="136" customHeight="1" spans="1:8">
      <c r="A136" s="123"/>
      <c r="B136" s="126" t="s">
        <v>1082</v>
      </c>
      <c r="C136" s="149" t="s">
        <v>1009</v>
      </c>
      <c r="D136" s="146"/>
      <c r="E136" s="146"/>
      <c r="F136" s="146"/>
      <c r="G136" s="148">
        <f t="shared" si="4"/>
        <v>0</v>
      </c>
      <c r="H136" s="148">
        <f t="shared" si="5"/>
        <v>0</v>
      </c>
    </row>
    <row r="137" customHeight="1" spans="1:8">
      <c r="A137" s="123"/>
      <c r="B137" s="126" t="s">
        <v>1083</v>
      </c>
      <c r="C137" s="149" t="s">
        <v>1011</v>
      </c>
      <c r="D137" s="146"/>
      <c r="E137" s="146"/>
      <c r="F137" s="146"/>
      <c r="G137" s="148">
        <f t="shared" si="4"/>
        <v>0</v>
      </c>
      <c r="H137" s="148">
        <f t="shared" si="5"/>
        <v>0</v>
      </c>
    </row>
    <row r="138" customHeight="1" spans="1:8">
      <c r="A138" s="123"/>
      <c r="B138" s="126" t="s">
        <v>1084</v>
      </c>
      <c r="C138" s="126" t="s">
        <v>1085</v>
      </c>
      <c r="D138" s="146"/>
      <c r="E138" s="146"/>
      <c r="F138" s="146"/>
      <c r="G138" s="148">
        <f t="shared" si="4"/>
        <v>0</v>
      </c>
      <c r="H138" s="148">
        <f t="shared" si="5"/>
        <v>0</v>
      </c>
    </row>
    <row r="139" customHeight="1" spans="1:8">
      <c r="A139" s="123"/>
      <c r="B139" s="126" t="s">
        <v>1088</v>
      </c>
      <c r="C139" s="149" t="s">
        <v>909</v>
      </c>
      <c r="D139" s="146"/>
      <c r="E139" s="146"/>
      <c r="F139" s="146"/>
      <c r="G139" s="148">
        <f t="shared" si="4"/>
        <v>0</v>
      </c>
      <c r="H139" s="148">
        <f t="shared" si="5"/>
        <v>0</v>
      </c>
    </row>
    <row r="140" customHeight="1" spans="1:8">
      <c r="A140" s="123"/>
      <c r="B140" s="126" t="s">
        <v>1089</v>
      </c>
      <c r="C140" s="149" t="s">
        <v>1090</v>
      </c>
      <c r="D140" s="146"/>
      <c r="E140" s="146"/>
      <c r="F140" s="146"/>
      <c r="G140" s="148">
        <f t="shared" si="4"/>
        <v>0</v>
      </c>
      <c r="H140" s="148">
        <f t="shared" si="5"/>
        <v>0</v>
      </c>
    </row>
    <row r="141" customHeight="1" spans="1:8">
      <c r="A141" s="123"/>
      <c r="B141" s="126" t="s">
        <v>1091</v>
      </c>
      <c r="C141" s="149" t="s">
        <v>1092</v>
      </c>
      <c r="D141" s="146"/>
      <c r="E141" s="146"/>
      <c r="F141" s="146"/>
      <c r="G141" s="148">
        <f t="shared" si="4"/>
        <v>0</v>
      </c>
      <c r="H141" s="148">
        <f t="shared" si="5"/>
        <v>0</v>
      </c>
    </row>
    <row r="142" customHeight="1" spans="1:8">
      <c r="A142" s="123"/>
      <c r="B142" s="126" t="s">
        <v>1093</v>
      </c>
      <c r="C142" s="126" t="s">
        <v>1094</v>
      </c>
      <c r="D142" s="146"/>
      <c r="E142" s="146"/>
      <c r="F142" s="146"/>
      <c r="G142" s="148">
        <f t="shared" si="4"/>
        <v>0</v>
      </c>
      <c r="H142" s="148">
        <f t="shared" si="5"/>
        <v>0</v>
      </c>
    </row>
    <row r="143" customHeight="1" spans="1:8">
      <c r="A143" s="123"/>
      <c r="B143" s="126" t="s">
        <v>1097</v>
      </c>
      <c r="C143" s="149" t="s">
        <v>909</v>
      </c>
      <c r="D143" s="146"/>
      <c r="E143" s="146"/>
      <c r="F143" s="146"/>
      <c r="G143" s="148">
        <f t="shared" si="4"/>
        <v>0</v>
      </c>
      <c r="H143" s="148">
        <f t="shared" si="5"/>
        <v>0</v>
      </c>
    </row>
    <row r="144" customHeight="1" spans="1:8">
      <c r="A144" s="123"/>
      <c r="B144" s="126" t="s">
        <v>1098</v>
      </c>
      <c r="C144" s="149" t="s">
        <v>1090</v>
      </c>
      <c r="D144" s="146"/>
      <c r="E144" s="146"/>
      <c r="F144" s="146"/>
      <c r="G144" s="148">
        <f t="shared" si="4"/>
        <v>0</v>
      </c>
      <c r="H144" s="148">
        <f t="shared" si="5"/>
        <v>0</v>
      </c>
    </row>
    <row r="145" customHeight="1" spans="1:8">
      <c r="A145" s="123"/>
      <c r="B145" s="126" t="s">
        <v>1099</v>
      </c>
      <c r="C145" s="149" t="s">
        <v>1100</v>
      </c>
      <c r="D145" s="146"/>
      <c r="E145" s="146"/>
      <c r="F145" s="146"/>
      <c r="G145" s="148">
        <f t="shared" si="4"/>
        <v>0</v>
      </c>
      <c r="H145" s="148">
        <f t="shared" si="5"/>
        <v>0</v>
      </c>
    </row>
    <row r="146" customHeight="1" spans="1:8">
      <c r="A146" s="123"/>
      <c r="B146" s="126" t="s">
        <v>1101</v>
      </c>
      <c r="C146" s="149" t="s">
        <v>1102</v>
      </c>
      <c r="D146" s="146"/>
      <c r="E146" s="146"/>
      <c r="F146" s="146"/>
      <c r="G146" s="148">
        <f t="shared" si="4"/>
        <v>0</v>
      </c>
      <c r="H146" s="148">
        <f t="shared" si="5"/>
        <v>0</v>
      </c>
    </row>
    <row r="147" customHeight="1" spans="1:8">
      <c r="A147" s="123"/>
      <c r="B147" s="126" t="s">
        <v>1105</v>
      </c>
      <c r="C147" s="149" t="s">
        <v>1106</v>
      </c>
      <c r="D147" s="146"/>
      <c r="E147" s="146"/>
      <c r="F147" s="146"/>
      <c r="G147" s="148">
        <f t="shared" si="4"/>
        <v>0</v>
      </c>
      <c r="H147" s="148">
        <f t="shared" si="5"/>
        <v>0</v>
      </c>
    </row>
    <row r="148" customHeight="1" spans="1:8">
      <c r="A148" s="123"/>
      <c r="B148" s="126" t="s">
        <v>1107</v>
      </c>
      <c r="C148" s="149" t="s">
        <v>1108</v>
      </c>
      <c r="D148" s="146"/>
      <c r="E148" s="146"/>
      <c r="F148" s="146"/>
      <c r="G148" s="148">
        <f t="shared" si="4"/>
        <v>0</v>
      </c>
      <c r="H148" s="148">
        <f t="shared" si="5"/>
        <v>0</v>
      </c>
    </row>
    <row r="149" customHeight="1" spans="1:8">
      <c r="A149" s="123"/>
      <c r="B149" s="126" t="s">
        <v>1109</v>
      </c>
      <c r="C149" s="149" t="s">
        <v>1110</v>
      </c>
      <c r="D149" s="146"/>
      <c r="E149" s="146"/>
      <c r="F149" s="146"/>
      <c r="G149" s="148">
        <f t="shared" si="4"/>
        <v>0</v>
      </c>
      <c r="H149" s="148">
        <f t="shared" si="5"/>
        <v>0</v>
      </c>
    </row>
    <row r="150" customHeight="1" spans="1:8">
      <c r="A150" s="123"/>
      <c r="B150" s="126" t="s">
        <v>1111</v>
      </c>
      <c r="C150" s="149" t="s">
        <v>1112</v>
      </c>
      <c r="D150" s="146"/>
      <c r="E150" s="146"/>
      <c r="F150" s="146"/>
      <c r="G150" s="148">
        <f t="shared" si="4"/>
        <v>0</v>
      </c>
      <c r="H150" s="148">
        <f t="shared" si="5"/>
        <v>0</v>
      </c>
    </row>
    <row r="151" customHeight="1" spans="1:8">
      <c r="A151" s="123"/>
      <c r="B151" s="126" t="s">
        <v>1115</v>
      </c>
      <c r="C151" s="126" t="s">
        <v>909</v>
      </c>
      <c r="D151" s="146"/>
      <c r="E151" s="146"/>
      <c r="F151" s="146"/>
      <c r="G151" s="148">
        <f t="shared" si="4"/>
        <v>0</v>
      </c>
      <c r="H151" s="148">
        <f t="shared" si="5"/>
        <v>0</v>
      </c>
    </row>
    <row r="152" customHeight="1" spans="1:8">
      <c r="A152" s="123"/>
      <c r="B152" s="126" t="s">
        <v>1116</v>
      </c>
      <c r="C152" s="126" t="s">
        <v>1117</v>
      </c>
      <c r="D152" s="146"/>
      <c r="E152" s="146"/>
      <c r="F152" s="146"/>
      <c r="G152" s="148">
        <f t="shared" si="4"/>
        <v>0</v>
      </c>
      <c r="H152" s="148">
        <f t="shared" si="5"/>
        <v>0</v>
      </c>
    </row>
    <row r="153" customHeight="1" spans="1:8">
      <c r="A153" s="123"/>
      <c r="B153" s="126" t="s">
        <v>1120</v>
      </c>
      <c r="C153" s="126" t="s">
        <v>1106</v>
      </c>
      <c r="D153" s="146"/>
      <c r="E153" s="146"/>
      <c r="F153" s="146"/>
      <c r="G153" s="148">
        <f t="shared" si="4"/>
        <v>0</v>
      </c>
      <c r="H153" s="148">
        <f t="shared" si="5"/>
        <v>0</v>
      </c>
    </row>
    <row r="154" customHeight="1" spans="1:8">
      <c r="A154" s="123"/>
      <c r="B154" s="126" t="s">
        <v>1121</v>
      </c>
      <c r="C154" s="126" t="s">
        <v>1122</v>
      </c>
      <c r="D154" s="146"/>
      <c r="E154" s="146"/>
      <c r="F154" s="146"/>
      <c r="G154" s="148">
        <f t="shared" si="4"/>
        <v>0</v>
      </c>
      <c r="H154" s="148">
        <f t="shared" si="5"/>
        <v>0</v>
      </c>
    </row>
    <row r="155" customHeight="1" spans="1:8">
      <c r="A155" s="123"/>
      <c r="B155" s="126" t="s">
        <v>1123</v>
      </c>
      <c r="C155" s="126" t="s">
        <v>1110</v>
      </c>
      <c r="D155" s="146"/>
      <c r="E155" s="146"/>
      <c r="F155" s="146"/>
      <c r="G155" s="148">
        <f t="shared" si="4"/>
        <v>0</v>
      </c>
      <c r="H155" s="148">
        <f t="shared" si="5"/>
        <v>0</v>
      </c>
    </row>
    <row r="156" customHeight="1" spans="1:8">
      <c r="A156" s="123"/>
      <c r="B156" s="126" t="s">
        <v>1124</v>
      </c>
      <c r="C156" s="126" t="s">
        <v>1125</v>
      </c>
      <c r="D156" s="146"/>
      <c r="E156" s="146"/>
      <c r="F156" s="146"/>
      <c r="G156" s="148">
        <f t="shared" si="4"/>
        <v>0</v>
      </c>
      <c r="H156" s="148">
        <f t="shared" si="5"/>
        <v>0</v>
      </c>
    </row>
    <row r="157" customHeight="1" spans="1:8">
      <c r="A157" s="123"/>
      <c r="B157" s="150">
        <v>2137201</v>
      </c>
      <c r="C157" s="151" t="s">
        <v>905</v>
      </c>
      <c r="D157" s="152"/>
      <c r="E157" s="152"/>
      <c r="F157" s="153"/>
      <c r="G157" s="154">
        <f t="shared" si="4"/>
        <v>0</v>
      </c>
      <c r="H157" s="154">
        <f t="shared" si="5"/>
        <v>0</v>
      </c>
    </row>
    <row r="158" customHeight="1" spans="1:8">
      <c r="A158" s="123"/>
      <c r="B158" s="150">
        <v>2137202</v>
      </c>
      <c r="C158" s="151" t="s">
        <v>909</v>
      </c>
      <c r="D158" s="152"/>
      <c r="E158" s="152"/>
      <c r="F158" s="153"/>
      <c r="G158" s="154">
        <f t="shared" si="4"/>
        <v>0</v>
      </c>
      <c r="H158" s="154">
        <f t="shared" si="5"/>
        <v>0</v>
      </c>
    </row>
    <row r="159" customHeight="1" spans="1:8">
      <c r="A159" s="123"/>
      <c r="B159" s="150">
        <v>2137299</v>
      </c>
      <c r="C159" s="151" t="s">
        <v>913</v>
      </c>
      <c r="D159" s="152"/>
      <c r="E159" s="152"/>
      <c r="F159" s="153"/>
      <c r="G159" s="154">
        <f t="shared" si="4"/>
        <v>0</v>
      </c>
      <c r="H159" s="154">
        <f t="shared" si="5"/>
        <v>0</v>
      </c>
    </row>
    <row r="160" customHeight="1" spans="1:8">
      <c r="A160" s="123"/>
      <c r="B160" s="150">
        <v>2137301</v>
      </c>
      <c r="C160" s="151" t="s">
        <v>905</v>
      </c>
      <c r="D160" s="152"/>
      <c r="E160" s="152"/>
      <c r="F160" s="153"/>
      <c r="G160" s="154">
        <f t="shared" si="4"/>
        <v>0</v>
      </c>
      <c r="H160" s="154">
        <f t="shared" si="5"/>
        <v>0</v>
      </c>
    </row>
    <row r="161" customHeight="1" spans="1:8">
      <c r="A161" s="123"/>
      <c r="B161" s="150">
        <v>2137302</v>
      </c>
      <c r="C161" s="151" t="s">
        <v>909</v>
      </c>
      <c r="D161" s="152"/>
      <c r="E161" s="152"/>
      <c r="F161" s="153"/>
      <c r="G161" s="154">
        <f t="shared" si="4"/>
        <v>0</v>
      </c>
      <c r="H161" s="154">
        <f t="shared" si="5"/>
        <v>0</v>
      </c>
    </row>
    <row r="162" customHeight="1" spans="1:8">
      <c r="A162" s="123"/>
      <c r="B162" s="150">
        <v>2137399</v>
      </c>
      <c r="C162" s="151" t="s">
        <v>927</v>
      </c>
      <c r="D162" s="152"/>
      <c r="E162" s="152"/>
      <c r="F162" s="153"/>
      <c r="G162" s="154">
        <f t="shared" si="4"/>
        <v>0</v>
      </c>
      <c r="H162" s="154">
        <f t="shared" si="5"/>
        <v>0</v>
      </c>
    </row>
    <row r="163" customHeight="1" spans="1:8">
      <c r="A163" s="123"/>
      <c r="B163" s="150">
        <v>2137401</v>
      </c>
      <c r="C163" s="150" t="s">
        <v>1413</v>
      </c>
      <c r="D163" s="152"/>
      <c r="E163" s="152"/>
      <c r="F163" s="153"/>
      <c r="G163" s="154">
        <f t="shared" si="4"/>
        <v>0</v>
      </c>
      <c r="H163" s="154">
        <f t="shared" si="5"/>
        <v>0</v>
      </c>
    </row>
    <row r="164" customHeight="1" spans="1:8">
      <c r="A164" s="123"/>
      <c r="B164" s="150">
        <v>2137499</v>
      </c>
      <c r="C164" s="151" t="s">
        <v>938</v>
      </c>
      <c r="D164" s="152"/>
      <c r="E164" s="152"/>
      <c r="F164" s="153"/>
      <c r="G164" s="154">
        <f t="shared" si="4"/>
        <v>0</v>
      </c>
      <c r="H164" s="154">
        <f t="shared" si="5"/>
        <v>0</v>
      </c>
    </row>
    <row r="165" customHeight="1" spans="1:8">
      <c r="A165" s="123"/>
      <c r="B165" s="126" t="s">
        <v>1128</v>
      </c>
      <c r="C165" s="126" t="s">
        <v>1129</v>
      </c>
      <c r="D165" s="146"/>
      <c r="E165" s="146"/>
      <c r="F165" s="146"/>
      <c r="G165" s="148">
        <f t="shared" si="4"/>
        <v>0</v>
      </c>
      <c r="H165" s="148">
        <f t="shared" si="5"/>
        <v>0</v>
      </c>
    </row>
    <row r="166" customHeight="1" spans="1:8">
      <c r="A166" s="123"/>
      <c r="B166" s="126" t="s">
        <v>1130</v>
      </c>
      <c r="C166" s="126" t="s">
        <v>1131</v>
      </c>
      <c r="D166" s="146"/>
      <c r="E166" s="146"/>
      <c r="F166" s="146"/>
      <c r="G166" s="148">
        <f t="shared" si="4"/>
        <v>0</v>
      </c>
      <c r="H166" s="148">
        <f t="shared" si="5"/>
        <v>0</v>
      </c>
    </row>
    <row r="167" customHeight="1" spans="1:8">
      <c r="A167" s="123"/>
      <c r="B167" s="126" t="s">
        <v>1132</v>
      </c>
      <c r="C167" s="126" t="s">
        <v>1133</v>
      </c>
      <c r="D167" s="146"/>
      <c r="E167" s="146"/>
      <c r="F167" s="146"/>
      <c r="G167" s="148">
        <f t="shared" si="4"/>
        <v>0</v>
      </c>
      <c r="H167" s="148">
        <f t="shared" si="5"/>
        <v>0</v>
      </c>
    </row>
    <row r="168" ht="15.75" customHeight="1" spans="1:8">
      <c r="A168" s="123"/>
      <c r="B168" s="126" t="s">
        <v>1134</v>
      </c>
      <c r="C168" s="126" t="s">
        <v>1135</v>
      </c>
      <c r="D168" s="146"/>
      <c r="E168" s="146"/>
      <c r="F168" s="146"/>
      <c r="G168" s="148">
        <f t="shared" si="4"/>
        <v>0</v>
      </c>
      <c r="H168" s="148">
        <f t="shared" si="5"/>
        <v>0</v>
      </c>
    </row>
    <row r="169" customHeight="1" spans="1:8">
      <c r="A169" s="123"/>
      <c r="B169" s="126" t="s">
        <v>1138</v>
      </c>
      <c r="C169" s="126" t="s">
        <v>1133</v>
      </c>
      <c r="D169" s="146"/>
      <c r="E169" s="146"/>
      <c r="F169" s="146"/>
      <c r="G169" s="148">
        <f t="shared" si="4"/>
        <v>0</v>
      </c>
      <c r="H169" s="148">
        <f t="shared" si="5"/>
        <v>0</v>
      </c>
    </row>
    <row r="170" customHeight="1" spans="1:8">
      <c r="A170" s="123"/>
      <c r="B170" s="126" t="s">
        <v>1139</v>
      </c>
      <c r="C170" s="126" t="s">
        <v>1140</v>
      </c>
      <c r="D170" s="146"/>
      <c r="E170" s="146"/>
      <c r="F170" s="146"/>
      <c r="G170" s="148">
        <f t="shared" si="4"/>
        <v>0</v>
      </c>
      <c r="H170" s="148">
        <f t="shared" si="5"/>
        <v>0</v>
      </c>
    </row>
    <row r="171" customHeight="1" spans="1:8">
      <c r="A171" s="123"/>
      <c r="B171" s="126" t="s">
        <v>1141</v>
      </c>
      <c r="C171" s="126" t="s">
        <v>1142</v>
      </c>
      <c r="D171" s="146"/>
      <c r="E171" s="146"/>
      <c r="F171" s="146"/>
      <c r="G171" s="148">
        <f t="shared" si="4"/>
        <v>0</v>
      </c>
      <c r="H171" s="148">
        <f t="shared" si="5"/>
        <v>0</v>
      </c>
    </row>
    <row r="172" customHeight="1" spans="1:8">
      <c r="A172" s="123"/>
      <c r="B172" s="126" t="s">
        <v>1143</v>
      </c>
      <c r="C172" s="126" t="s">
        <v>1144</v>
      </c>
      <c r="D172" s="146"/>
      <c r="E172" s="146"/>
      <c r="F172" s="146"/>
      <c r="G172" s="148">
        <f t="shared" si="4"/>
        <v>0</v>
      </c>
      <c r="H172" s="148">
        <f t="shared" si="5"/>
        <v>0</v>
      </c>
    </row>
    <row r="173" customHeight="1" spans="1:8">
      <c r="A173" s="123"/>
      <c r="B173" s="126" t="s">
        <v>1147</v>
      </c>
      <c r="C173" s="126" t="s">
        <v>1148</v>
      </c>
      <c r="D173" s="146"/>
      <c r="E173" s="146"/>
      <c r="F173" s="146"/>
      <c r="G173" s="148">
        <f t="shared" si="4"/>
        <v>0</v>
      </c>
      <c r="H173" s="148">
        <f t="shared" si="5"/>
        <v>0</v>
      </c>
    </row>
    <row r="174" customHeight="1" spans="1:8">
      <c r="A174" s="123"/>
      <c r="B174" s="126" t="s">
        <v>1149</v>
      </c>
      <c r="C174" s="126" t="s">
        <v>1150</v>
      </c>
      <c r="D174" s="146"/>
      <c r="E174" s="146"/>
      <c r="F174" s="146"/>
      <c r="G174" s="148">
        <f t="shared" si="4"/>
        <v>0</v>
      </c>
      <c r="H174" s="148">
        <f t="shared" si="5"/>
        <v>0</v>
      </c>
    </row>
    <row r="175" customHeight="1" spans="1:8">
      <c r="A175" s="123"/>
      <c r="B175" s="126" t="s">
        <v>1151</v>
      </c>
      <c r="C175" s="126" t="s">
        <v>1152</v>
      </c>
      <c r="D175" s="146"/>
      <c r="E175" s="146"/>
      <c r="F175" s="146"/>
      <c r="G175" s="148">
        <f t="shared" si="4"/>
        <v>0</v>
      </c>
      <c r="H175" s="148">
        <f t="shared" si="5"/>
        <v>0</v>
      </c>
    </row>
    <row r="176" customHeight="1" spans="1:8">
      <c r="A176" s="123"/>
      <c r="B176" s="126" t="s">
        <v>1153</v>
      </c>
      <c r="C176" s="126" t="s">
        <v>1154</v>
      </c>
      <c r="D176" s="146"/>
      <c r="E176" s="146"/>
      <c r="F176" s="146"/>
      <c r="G176" s="148">
        <f t="shared" si="4"/>
        <v>0</v>
      </c>
      <c r="H176" s="148">
        <f t="shared" si="5"/>
        <v>0</v>
      </c>
    </row>
    <row r="177" customHeight="1" spans="1:8">
      <c r="A177" s="123"/>
      <c r="B177" s="126" t="s">
        <v>1155</v>
      </c>
      <c r="C177" s="126" t="s">
        <v>1156</v>
      </c>
      <c r="D177" s="146"/>
      <c r="E177" s="146"/>
      <c r="F177" s="146"/>
      <c r="G177" s="148">
        <f t="shared" si="4"/>
        <v>0</v>
      </c>
      <c r="H177" s="148">
        <f t="shared" si="5"/>
        <v>0</v>
      </c>
    </row>
    <row r="178" customHeight="1" spans="1:8">
      <c r="A178" s="123"/>
      <c r="B178" s="126" t="s">
        <v>1157</v>
      </c>
      <c r="C178" s="126" t="s">
        <v>1158</v>
      </c>
      <c r="D178" s="146"/>
      <c r="E178" s="146"/>
      <c r="F178" s="146"/>
      <c r="G178" s="148">
        <f t="shared" si="4"/>
        <v>0</v>
      </c>
      <c r="H178" s="148">
        <f t="shared" si="5"/>
        <v>0</v>
      </c>
    </row>
    <row r="179" customHeight="1" spans="1:8">
      <c r="A179" s="123"/>
      <c r="B179" s="126" t="s">
        <v>1159</v>
      </c>
      <c r="C179" s="126" t="s">
        <v>1160</v>
      </c>
      <c r="D179" s="146"/>
      <c r="E179" s="146"/>
      <c r="F179" s="146"/>
      <c r="G179" s="148">
        <f t="shared" si="4"/>
        <v>0</v>
      </c>
      <c r="H179" s="148">
        <f t="shared" si="5"/>
        <v>0</v>
      </c>
    </row>
    <row r="180" customHeight="1" spans="1:8">
      <c r="A180" s="123"/>
      <c r="B180" s="126" t="s">
        <v>1161</v>
      </c>
      <c r="C180" s="126" t="s">
        <v>1162</v>
      </c>
      <c r="D180" s="146"/>
      <c r="E180" s="146"/>
      <c r="F180" s="146"/>
      <c r="G180" s="148">
        <f t="shared" si="4"/>
        <v>0</v>
      </c>
      <c r="H180" s="148">
        <f t="shared" si="5"/>
        <v>0</v>
      </c>
    </row>
    <row r="181" customHeight="1" spans="1:8">
      <c r="A181" s="123"/>
      <c r="B181" s="126" t="s">
        <v>1165</v>
      </c>
      <c r="C181" s="126" t="s">
        <v>1166</v>
      </c>
      <c r="D181" s="146"/>
      <c r="E181" s="146"/>
      <c r="F181" s="146"/>
      <c r="G181" s="148">
        <f t="shared" ref="G181:G244" si="6">IFERROR($F181/D181,)</f>
        <v>0</v>
      </c>
      <c r="H181" s="148">
        <f t="shared" ref="H181:H244" si="7">IFERROR($F181/E181,)</f>
        <v>0</v>
      </c>
    </row>
    <row r="182" customHeight="1" spans="1:8">
      <c r="A182" s="123"/>
      <c r="B182" s="126" t="s">
        <v>1167</v>
      </c>
      <c r="C182" s="126" t="s">
        <v>1168</v>
      </c>
      <c r="D182" s="146"/>
      <c r="E182" s="146"/>
      <c r="F182" s="146"/>
      <c r="G182" s="148">
        <f t="shared" si="6"/>
        <v>0</v>
      </c>
      <c r="H182" s="148">
        <f t="shared" si="7"/>
        <v>0</v>
      </c>
    </row>
    <row r="183" customHeight="1" spans="1:8">
      <c r="A183" s="123"/>
      <c r="B183" s="126" t="s">
        <v>1169</v>
      </c>
      <c r="C183" s="126" t="s">
        <v>1170</v>
      </c>
      <c r="D183" s="146"/>
      <c r="E183" s="146"/>
      <c r="F183" s="146"/>
      <c r="G183" s="148">
        <f t="shared" si="6"/>
        <v>0</v>
      </c>
      <c r="H183" s="148">
        <f t="shared" si="7"/>
        <v>0</v>
      </c>
    </row>
    <row r="184" customHeight="1" spans="1:8">
      <c r="A184" s="123"/>
      <c r="B184" s="126" t="s">
        <v>1171</v>
      </c>
      <c r="C184" s="126" t="s">
        <v>1172</v>
      </c>
      <c r="D184" s="146"/>
      <c r="E184" s="146"/>
      <c r="F184" s="146"/>
      <c r="G184" s="148">
        <f t="shared" si="6"/>
        <v>0</v>
      </c>
      <c r="H184" s="148">
        <f t="shared" si="7"/>
        <v>0</v>
      </c>
    </row>
    <row r="185" customHeight="1" spans="1:8">
      <c r="A185" s="123"/>
      <c r="B185" s="126" t="s">
        <v>1173</v>
      </c>
      <c r="C185" s="126" t="s">
        <v>1174</v>
      </c>
      <c r="D185" s="146"/>
      <c r="E185" s="146"/>
      <c r="F185" s="146"/>
      <c r="G185" s="148">
        <f t="shared" si="6"/>
        <v>0</v>
      </c>
      <c r="H185" s="148">
        <f t="shared" si="7"/>
        <v>0</v>
      </c>
    </row>
    <row r="186" customHeight="1" spans="1:8">
      <c r="A186" s="123"/>
      <c r="B186" s="126" t="s">
        <v>1175</v>
      </c>
      <c r="C186" s="126" t="s">
        <v>1176</v>
      </c>
      <c r="D186" s="146"/>
      <c r="E186" s="146"/>
      <c r="F186" s="146"/>
      <c r="G186" s="148">
        <f t="shared" si="6"/>
        <v>0</v>
      </c>
      <c r="H186" s="148">
        <f t="shared" si="7"/>
        <v>0</v>
      </c>
    </row>
    <row r="187" customHeight="1" spans="1:8">
      <c r="A187" s="123"/>
      <c r="B187" s="126" t="s">
        <v>1179</v>
      </c>
      <c r="C187" s="126" t="s">
        <v>1180</v>
      </c>
      <c r="D187" s="146"/>
      <c r="E187" s="146"/>
      <c r="F187" s="146"/>
      <c r="G187" s="148">
        <f t="shared" si="6"/>
        <v>0</v>
      </c>
      <c r="H187" s="148">
        <f t="shared" si="7"/>
        <v>0</v>
      </c>
    </row>
    <row r="188" customHeight="1" spans="1:8">
      <c r="A188" s="123"/>
      <c r="B188" s="126" t="s">
        <v>1181</v>
      </c>
      <c r="C188" s="126" t="s">
        <v>1182</v>
      </c>
      <c r="D188" s="146"/>
      <c r="E188" s="146"/>
      <c r="F188" s="146"/>
      <c r="G188" s="148">
        <f t="shared" si="6"/>
        <v>0</v>
      </c>
      <c r="H188" s="148">
        <f t="shared" si="7"/>
        <v>0</v>
      </c>
    </row>
    <row r="189" customHeight="1" spans="1:8">
      <c r="A189" s="123"/>
      <c r="B189" s="126" t="s">
        <v>1183</v>
      </c>
      <c r="C189" s="126" t="s">
        <v>1184</v>
      </c>
      <c r="D189" s="146"/>
      <c r="E189" s="146"/>
      <c r="F189" s="146"/>
      <c r="G189" s="148">
        <f t="shared" si="6"/>
        <v>0</v>
      </c>
      <c r="H189" s="148">
        <f t="shared" si="7"/>
        <v>0</v>
      </c>
    </row>
    <row r="190" customHeight="1" spans="1:8">
      <c r="A190" s="123"/>
      <c r="B190" s="126" t="s">
        <v>1185</v>
      </c>
      <c r="C190" s="126" t="s">
        <v>1186</v>
      </c>
      <c r="D190" s="146"/>
      <c r="E190" s="146"/>
      <c r="F190" s="146"/>
      <c r="G190" s="148">
        <f t="shared" si="6"/>
        <v>0</v>
      </c>
      <c r="H190" s="148">
        <f t="shared" si="7"/>
        <v>0</v>
      </c>
    </row>
    <row r="191" customHeight="1" spans="1:8">
      <c r="A191" s="123"/>
      <c r="B191" s="126" t="s">
        <v>1187</v>
      </c>
      <c r="C191" s="126" t="s">
        <v>1188</v>
      </c>
      <c r="D191" s="146"/>
      <c r="E191" s="146"/>
      <c r="F191" s="146"/>
      <c r="G191" s="148">
        <f t="shared" si="6"/>
        <v>0</v>
      </c>
      <c r="H191" s="148">
        <f t="shared" si="7"/>
        <v>0</v>
      </c>
    </row>
    <row r="192" customHeight="1" spans="1:8">
      <c r="A192" s="123"/>
      <c r="B192" s="126" t="s">
        <v>1189</v>
      </c>
      <c r="C192" s="126" t="s">
        <v>1190</v>
      </c>
      <c r="D192" s="146"/>
      <c r="E192" s="146">
        <v>59</v>
      </c>
      <c r="F192" s="146"/>
      <c r="G192" s="148">
        <f t="shared" si="6"/>
        <v>0</v>
      </c>
      <c r="H192" s="148">
        <f t="shared" si="7"/>
        <v>0</v>
      </c>
    </row>
    <row r="193" customHeight="1" spans="1:8">
      <c r="A193" s="123"/>
      <c r="B193" s="126" t="s">
        <v>1191</v>
      </c>
      <c r="C193" s="126" t="s">
        <v>1192</v>
      </c>
      <c r="D193" s="146"/>
      <c r="E193" s="146"/>
      <c r="F193" s="146"/>
      <c r="G193" s="148">
        <f t="shared" si="6"/>
        <v>0</v>
      </c>
      <c r="H193" s="148">
        <f t="shared" si="7"/>
        <v>0</v>
      </c>
    </row>
    <row r="194" customHeight="1" spans="1:8">
      <c r="A194" s="123"/>
      <c r="B194" s="126" t="s">
        <v>1193</v>
      </c>
      <c r="C194" s="126" t="s">
        <v>1194</v>
      </c>
      <c r="D194" s="146"/>
      <c r="E194" s="146"/>
      <c r="F194" s="146"/>
      <c r="G194" s="148">
        <f t="shared" si="6"/>
        <v>0</v>
      </c>
      <c r="H194" s="148">
        <f t="shared" si="7"/>
        <v>0</v>
      </c>
    </row>
    <row r="195" customHeight="1" spans="1:8">
      <c r="A195" s="123"/>
      <c r="B195" s="126" t="s">
        <v>1195</v>
      </c>
      <c r="C195" s="126" t="s">
        <v>1196</v>
      </c>
      <c r="D195" s="146"/>
      <c r="E195" s="146"/>
      <c r="F195" s="146"/>
      <c r="G195" s="148">
        <f t="shared" si="6"/>
        <v>0</v>
      </c>
      <c r="H195" s="148">
        <f t="shared" si="7"/>
        <v>0</v>
      </c>
    </row>
    <row r="196" customHeight="1" spans="1:8">
      <c r="A196" s="123"/>
      <c r="B196" s="126" t="s">
        <v>1199</v>
      </c>
      <c r="C196" s="126" t="s">
        <v>1129</v>
      </c>
      <c r="D196" s="146"/>
      <c r="E196" s="146"/>
      <c r="F196" s="146"/>
      <c r="G196" s="148">
        <f t="shared" si="6"/>
        <v>0</v>
      </c>
      <c r="H196" s="148">
        <f t="shared" si="7"/>
        <v>0</v>
      </c>
    </row>
    <row r="197" customHeight="1" spans="1:8">
      <c r="A197" s="123"/>
      <c r="B197" s="126" t="s">
        <v>1200</v>
      </c>
      <c r="C197" s="126" t="s">
        <v>1201</v>
      </c>
      <c r="D197" s="146"/>
      <c r="E197" s="146"/>
      <c r="F197" s="146"/>
      <c r="G197" s="148">
        <f t="shared" si="6"/>
        <v>0</v>
      </c>
      <c r="H197" s="148">
        <f t="shared" si="7"/>
        <v>0</v>
      </c>
    </row>
    <row r="198" customHeight="1" spans="1:8">
      <c r="A198" s="123"/>
      <c r="B198" s="126" t="s">
        <v>1204</v>
      </c>
      <c r="C198" s="126" t="s">
        <v>1129</v>
      </c>
      <c r="D198" s="146"/>
      <c r="E198" s="146"/>
      <c r="F198" s="146"/>
      <c r="G198" s="148">
        <f t="shared" si="6"/>
        <v>0</v>
      </c>
      <c r="H198" s="148">
        <f t="shared" si="7"/>
        <v>0</v>
      </c>
    </row>
    <row r="199" customHeight="1" spans="1:8">
      <c r="A199" s="123"/>
      <c r="B199" s="126" t="s">
        <v>1205</v>
      </c>
      <c r="C199" s="126" t="s">
        <v>1206</v>
      </c>
      <c r="D199" s="146"/>
      <c r="E199" s="146"/>
      <c r="F199" s="146"/>
      <c r="G199" s="148">
        <f t="shared" si="6"/>
        <v>0</v>
      </c>
      <c r="H199" s="148">
        <f t="shared" si="7"/>
        <v>0</v>
      </c>
    </row>
    <row r="200" customHeight="1" spans="1:8">
      <c r="A200" s="123"/>
      <c r="B200" s="126" t="s">
        <v>1207</v>
      </c>
      <c r="C200" s="126" t="s">
        <v>1208</v>
      </c>
      <c r="D200" s="146"/>
      <c r="E200" s="146"/>
      <c r="F200" s="146"/>
      <c r="G200" s="148">
        <f t="shared" si="6"/>
        <v>0</v>
      </c>
      <c r="H200" s="148">
        <f t="shared" si="7"/>
        <v>0</v>
      </c>
    </row>
    <row r="201" customHeight="1" spans="1:8">
      <c r="A201" s="123"/>
      <c r="B201" s="126" t="s">
        <v>1211</v>
      </c>
      <c r="C201" s="126" t="s">
        <v>1212</v>
      </c>
      <c r="D201" s="146"/>
      <c r="E201" s="146"/>
      <c r="F201" s="146"/>
      <c r="G201" s="148">
        <f t="shared" si="6"/>
        <v>0</v>
      </c>
      <c r="H201" s="148">
        <f t="shared" si="7"/>
        <v>0</v>
      </c>
    </row>
    <row r="202" customHeight="1" spans="1:8">
      <c r="A202" s="123"/>
      <c r="B202" s="126" t="s">
        <v>1213</v>
      </c>
      <c r="C202" s="149" t="s">
        <v>1214</v>
      </c>
      <c r="D202" s="146"/>
      <c r="E202" s="146"/>
      <c r="F202" s="146"/>
      <c r="G202" s="148">
        <f t="shared" si="6"/>
        <v>0</v>
      </c>
      <c r="H202" s="148">
        <f t="shared" si="7"/>
        <v>0</v>
      </c>
    </row>
    <row r="203" customHeight="1" spans="1:8">
      <c r="A203" s="123"/>
      <c r="B203" s="126" t="s">
        <v>1215</v>
      </c>
      <c r="C203" s="149" t="s">
        <v>1216</v>
      </c>
      <c r="D203" s="146"/>
      <c r="E203" s="146"/>
      <c r="F203" s="146"/>
      <c r="G203" s="148">
        <f t="shared" si="6"/>
        <v>0</v>
      </c>
      <c r="H203" s="148">
        <f t="shared" si="7"/>
        <v>0</v>
      </c>
    </row>
    <row r="204" customHeight="1" spans="1:8">
      <c r="A204" s="123"/>
      <c r="B204" s="126" t="s">
        <v>1217</v>
      </c>
      <c r="C204" s="149" t="s">
        <v>1218</v>
      </c>
      <c r="D204" s="146"/>
      <c r="E204" s="146"/>
      <c r="F204" s="146"/>
      <c r="G204" s="148">
        <f t="shared" si="6"/>
        <v>0</v>
      </c>
      <c r="H204" s="148">
        <f t="shared" si="7"/>
        <v>0</v>
      </c>
    </row>
    <row r="205" customHeight="1" spans="1:8">
      <c r="A205" s="123"/>
      <c r="B205" s="126" t="s">
        <v>1219</v>
      </c>
      <c r="C205" s="149" t="s">
        <v>1220</v>
      </c>
      <c r="D205" s="146"/>
      <c r="E205" s="146"/>
      <c r="F205" s="146"/>
      <c r="G205" s="148">
        <f t="shared" si="6"/>
        <v>0</v>
      </c>
      <c r="H205" s="148">
        <f t="shared" si="7"/>
        <v>0</v>
      </c>
    </row>
    <row r="206" customHeight="1" spans="1:8">
      <c r="A206" s="123"/>
      <c r="B206" s="126" t="s">
        <v>1223</v>
      </c>
      <c r="C206" s="126" t="s">
        <v>1224</v>
      </c>
      <c r="D206" s="146"/>
      <c r="E206" s="146"/>
      <c r="F206" s="146"/>
      <c r="G206" s="148">
        <f t="shared" si="6"/>
        <v>0</v>
      </c>
      <c r="H206" s="148">
        <f t="shared" si="7"/>
        <v>0</v>
      </c>
    </row>
    <row r="207" customHeight="1" spans="1:8">
      <c r="A207" s="123"/>
      <c r="B207" s="126" t="s">
        <v>1225</v>
      </c>
      <c r="C207" s="126" t="s">
        <v>1226</v>
      </c>
      <c r="D207" s="146"/>
      <c r="E207" s="146"/>
      <c r="F207" s="146"/>
      <c r="G207" s="148">
        <f t="shared" si="6"/>
        <v>0</v>
      </c>
      <c r="H207" s="148">
        <f t="shared" si="7"/>
        <v>0</v>
      </c>
    </row>
    <row r="208" customHeight="1" spans="1:8">
      <c r="A208" s="123"/>
      <c r="B208" s="126" t="s">
        <v>1227</v>
      </c>
      <c r="C208" s="126" t="s">
        <v>1228</v>
      </c>
      <c r="D208" s="146"/>
      <c r="E208" s="146"/>
      <c r="F208" s="146"/>
      <c r="G208" s="148">
        <f t="shared" si="6"/>
        <v>0</v>
      </c>
      <c r="H208" s="148">
        <f t="shared" si="7"/>
        <v>0</v>
      </c>
    </row>
    <row r="209" customHeight="1" spans="1:8">
      <c r="A209" s="123"/>
      <c r="B209" s="126" t="s">
        <v>1231</v>
      </c>
      <c r="C209" s="126" t="s">
        <v>1232</v>
      </c>
      <c r="D209" s="146"/>
      <c r="E209" s="146"/>
      <c r="F209" s="146"/>
      <c r="G209" s="148">
        <f t="shared" si="6"/>
        <v>0</v>
      </c>
      <c r="H209" s="148">
        <f t="shared" si="7"/>
        <v>0</v>
      </c>
    </row>
    <row r="210" customHeight="1" spans="1:8">
      <c r="A210" s="123"/>
      <c r="B210" s="126" t="s">
        <v>1233</v>
      </c>
      <c r="C210" s="126" t="s">
        <v>1234</v>
      </c>
      <c r="D210" s="146"/>
      <c r="E210" s="146"/>
      <c r="F210" s="146"/>
      <c r="G210" s="148">
        <f t="shared" si="6"/>
        <v>0</v>
      </c>
      <c r="H210" s="148">
        <f t="shared" si="7"/>
        <v>0</v>
      </c>
    </row>
    <row r="211" customHeight="1" spans="1:8">
      <c r="A211" s="123"/>
      <c r="B211" s="126" t="s">
        <v>1235</v>
      </c>
      <c r="C211" s="126" t="s">
        <v>1236</v>
      </c>
      <c r="D211" s="146"/>
      <c r="E211" s="146"/>
      <c r="F211" s="146"/>
      <c r="G211" s="148">
        <f t="shared" si="6"/>
        <v>0</v>
      </c>
      <c r="H211" s="148">
        <f t="shared" si="7"/>
        <v>0</v>
      </c>
    </row>
    <row r="212" customHeight="1" spans="1:8">
      <c r="A212" s="123"/>
      <c r="B212" s="126" t="s">
        <v>1237</v>
      </c>
      <c r="C212" s="126" t="s">
        <v>1238</v>
      </c>
      <c r="D212" s="146"/>
      <c r="E212" s="146"/>
      <c r="F212" s="146"/>
      <c r="G212" s="148">
        <f t="shared" si="6"/>
        <v>0</v>
      </c>
      <c r="H212" s="148">
        <f t="shared" si="7"/>
        <v>0</v>
      </c>
    </row>
    <row r="213" customHeight="1" spans="1:8">
      <c r="A213" s="123"/>
      <c r="B213" s="126" t="s">
        <v>1239</v>
      </c>
      <c r="C213" s="126" t="s">
        <v>1240</v>
      </c>
      <c r="D213" s="146"/>
      <c r="E213" s="146"/>
      <c r="F213" s="146"/>
      <c r="G213" s="148">
        <f t="shared" si="6"/>
        <v>0</v>
      </c>
      <c r="H213" s="148">
        <f t="shared" si="7"/>
        <v>0</v>
      </c>
    </row>
    <row r="214" customHeight="1" spans="1:8">
      <c r="A214" s="123"/>
      <c r="B214" s="126" t="s">
        <v>1241</v>
      </c>
      <c r="C214" s="126" t="s">
        <v>1242</v>
      </c>
      <c r="D214" s="146"/>
      <c r="E214" s="146"/>
      <c r="F214" s="146"/>
      <c r="G214" s="148">
        <f t="shared" si="6"/>
        <v>0</v>
      </c>
      <c r="H214" s="148">
        <f t="shared" si="7"/>
        <v>0</v>
      </c>
    </row>
    <row r="215" customHeight="1" spans="1:8">
      <c r="A215" s="123"/>
      <c r="B215" s="126" t="s">
        <v>1243</v>
      </c>
      <c r="C215" s="126" t="s">
        <v>1244</v>
      </c>
      <c r="D215" s="146"/>
      <c r="E215" s="146"/>
      <c r="F215" s="146"/>
      <c r="G215" s="148">
        <f t="shared" si="6"/>
        <v>0</v>
      </c>
      <c r="H215" s="148">
        <f t="shared" si="7"/>
        <v>0</v>
      </c>
    </row>
    <row r="216" customHeight="1" spans="1:8">
      <c r="A216" s="123"/>
      <c r="B216" s="126" t="s">
        <v>1245</v>
      </c>
      <c r="C216" s="126" t="s">
        <v>1246</v>
      </c>
      <c r="D216" s="146"/>
      <c r="E216" s="146"/>
      <c r="F216" s="146"/>
      <c r="G216" s="148">
        <f t="shared" si="6"/>
        <v>0</v>
      </c>
      <c r="H216" s="148">
        <f t="shared" si="7"/>
        <v>0</v>
      </c>
    </row>
    <row r="217" customHeight="1" spans="1:8">
      <c r="A217" s="123"/>
      <c r="B217" s="155">
        <v>2290901</v>
      </c>
      <c r="C217" s="156" t="s">
        <v>1249</v>
      </c>
      <c r="D217" s="157"/>
      <c r="E217" s="157"/>
      <c r="F217" s="158"/>
      <c r="G217" s="159">
        <f t="shared" si="6"/>
        <v>0</v>
      </c>
      <c r="H217" s="159">
        <f t="shared" si="7"/>
        <v>0</v>
      </c>
    </row>
    <row r="218" customHeight="1" spans="1:8">
      <c r="A218" s="123"/>
      <c r="B218" s="126" t="s">
        <v>1252</v>
      </c>
      <c r="C218" s="126" t="s">
        <v>1253</v>
      </c>
      <c r="D218" s="146"/>
      <c r="E218" s="146"/>
      <c r="F218" s="146"/>
      <c r="G218" s="148">
        <f t="shared" si="6"/>
        <v>0</v>
      </c>
      <c r="H218" s="148">
        <f t="shared" si="7"/>
        <v>0</v>
      </c>
    </row>
    <row r="219" customHeight="1" spans="1:8">
      <c r="A219" s="123"/>
      <c r="B219" s="126" t="s">
        <v>1254</v>
      </c>
      <c r="C219" s="126" t="s">
        <v>1255</v>
      </c>
      <c r="D219" s="146">
        <v>489</v>
      </c>
      <c r="E219" s="146">
        <v>2713</v>
      </c>
      <c r="F219" s="146"/>
      <c r="G219" s="148">
        <f t="shared" si="6"/>
        <v>0</v>
      </c>
      <c r="H219" s="148">
        <f t="shared" si="7"/>
        <v>0</v>
      </c>
    </row>
    <row r="220" customHeight="1" spans="1:8">
      <c r="A220" s="123"/>
      <c r="B220" s="126" t="s">
        <v>1256</v>
      </c>
      <c r="C220" s="126" t="s">
        <v>1257</v>
      </c>
      <c r="D220" s="146"/>
      <c r="E220" s="146"/>
      <c r="F220" s="146"/>
      <c r="G220" s="148">
        <f t="shared" si="6"/>
        <v>0</v>
      </c>
      <c r="H220" s="148">
        <f t="shared" si="7"/>
        <v>0</v>
      </c>
    </row>
    <row r="221" customHeight="1" spans="1:8">
      <c r="A221" s="123"/>
      <c r="B221" s="126" t="s">
        <v>1258</v>
      </c>
      <c r="C221" s="127" t="s">
        <v>1259</v>
      </c>
      <c r="D221" s="146"/>
      <c r="E221" s="146"/>
      <c r="F221" s="146"/>
      <c r="G221" s="148">
        <f t="shared" si="6"/>
        <v>0</v>
      </c>
      <c r="H221" s="148">
        <f t="shared" si="7"/>
        <v>0</v>
      </c>
    </row>
    <row r="222" customHeight="1" spans="1:8">
      <c r="A222" s="123"/>
      <c r="B222" s="126" t="s">
        <v>1260</v>
      </c>
      <c r="C222" s="126" t="s">
        <v>1261</v>
      </c>
      <c r="D222" s="146"/>
      <c r="E222" s="146"/>
      <c r="F222" s="146"/>
      <c r="G222" s="148">
        <f t="shared" si="6"/>
        <v>0</v>
      </c>
      <c r="H222" s="148">
        <f t="shared" si="7"/>
        <v>0</v>
      </c>
    </row>
    <row r="223" customHeight="1" spans="1:8">
      <c r="A223" s="123"/>
      <c r="B223" s="126" t="s">
        <v>1262</v>
      </c>
      <c r="C223" s="126" t="s">
        <v>1263</v>
      </c>
      <c r="D223" s="146">
        <v>102</v>
      </c>
      <c r="E223" s="146">
        <v>359</v>
      </c>
      <c r="F223" s="146"/>
      <c r="G223" s="148">
        <f t="shared" si="6"/>
        <v>0</v>
      </c>
      <c r="H223" s="148">
        <f t="shared" si="7"/>
        <v>0</v>
      </c>
    </row>
    <row r="224" customHeight="1" spans="1:8">
      <c r="A224" s="123"/>
      <c r="B224" s="126" t="s">
        <v>1264</v>
      </c>
      <c r="C224" s="126" t="s">
        <v>1265</v>
      </c>
      <c r="D224" s="146"/>
      <c r="E224" s="146"/>
      <c r="F224" s="146"/>
      <c r="G224" s="148">
        <f t="shared" si="6"/>
        <v>0</v>
      </c>
      <c r="H224" s="148">
        <f t="shared" si="7"/>
        <v>0</v>
      </c>
    </row>
    <row r="225" customHeight="1" spans="1:8">
      <c r="A225" s="123"/>
      <c r="B225" s="126" t="s">
        <v>1266</v>
      </c>
      <c r="C225" s="126" t="s">
        <v>1267</v>
      </c>
      <c r="D225" s="146"/>
      <c r="E225" s="146"/>
      <c r="F225" s="146"/>
      <c r="G225" s="148">
        <f t="shared" si="6"/>
        <v>0</v>
      </c>
      <c r="H225" s="148">
        <f t="shared" si="7"/>
        <v>0</v>
      </c>
    </row>
    <row r="226" customHeight="1" spans="1:8">
      <c r="A226" s="123"/>
      <c r="B226" s="126" t="s">
        <v>1268</v>
      </c>
      <c r="C226" s="126" t="s">
        <v>1269</v>
      </c>
      <c r="D226" s="146"/>
      <c r="E226" s="146"/>
      <c r="F226" s="146"/>
      <c r="G226" s="148">
        <f t="shared" si="6"/>
        <v>0</v>
      </c>
      <c r="H226" s="148">
        <f t="shared" si="7"/>
        <v>0</v>
      </c>
    </row>
    <row r="227" customHeight="1" spans="1:8">
      <c r="A227" s="123"/>
      <c r="B227" s="126" t="s">
        <v>1270</v>
      </c>
      <c r="C227" s="126" t="s">
        <v>1271</v>
      </c>
      <c r="D227" s="146"/>
      <c r="E227" s="146"/>
      <c r="F227" s="146"/>
      <c r="G227" s="148">
        <f t="shared" si="6"/>
        <v>0</v>
      </c>
      <c r="H227" s="148">
        <f t="shared" si="7"/>
        <v>0</v>
      </c>
    </row>
    <row r="228" customHeight="1" spans="1:8">
      <c r="A228" s="123"/>
      <c r="B228" s="126" t="s">
        <v>1272</v>
      </c>
      <c r="C228" s="126" t="s">
        <v>1273</v>
      </c>
      <c r="D228" s="146"/>
      <c r="E228" s="146"/>
      <c r="F228" s="146"/>
      <c r="G228" s="148">
        <f t="shared" si="6"/>
        <v>0</v>
      </c>
      <c r="H228" s="148">
        <f t="shared" si="7"/>
        <v>0</v>
      </c>
    </row>
    <row r="229" customHeight="1" spans="1:8">
      <c r="A229" s="123"/>
      <c r="B229" s="126" t="s">
        <v>1276</v>
      </c>
      <c r="C229" s="126" t="s">
        <v>1277</v>
      </c>
      <c r="D229" s="146"/>
      <c r="E229" s="146"/>
      <c r="F229" s="146"/>
      <c r="G229" s="148">
        <f t="shared" si="6"/>
        <v>0</v>
      </c>
      <c r="H229" s="148">
        <f t="shared" si="7"/>
        <v>0</v>
      </c>
    </row>
    <row r="230" customHeight="1" spans="1:8">
      <c r="A230" s="123"/>
      <c r="B230" s="126" t="s">
        <v>1278</v>
      </c>
      <c r="C230" s="126" t="s">
        <v>1279</v>
      </c>
      <c r="D230" s="146"/>
      <c r="E230" s="146"/>
      <c r="F230" s="146"/>
      <c r="G230" s="148">
        <f t="shared" si="6"/>
        <v>0</v>
      </c>
      <c r="H230" s="148">
        <f t="shared" si="7"/>
        <v>0</v>
      </c>
    </row>
    <row r="231" customHeight="1" spans="1:8">
      <c r="A231" s="123"/>
      <c r="B231" s="126" t="s">
        <v>1280</v>
      </c>
      <c r="C231" s="126" t="s">
        <v>1281</v>
      </c>
      <c r="D231" s="146">
        <v>5065</v>
      </c>
      <c r="E231" s="146">
        <v>5112</v>
      </c>
      <c r="F231" s="146">
        <v>6000</v>
      </c>
      <c r="G231" s="148">
        <f t="shared" si="6"/>
        <v>1.18460019743337</v>
      </c>
      <c r="H231" s="148">
        <f t="shared" si="7"/>
        <v>1.17370892018779</v>
      </c>
    </row>
    <row r="232" customHeight="1" spans="1:8">
      <c r="A232" s="123"/>
      <c r="B232" s="126" t="s">
        <v>1282</v>
      </c>
      <c r="C232" s="126" t="s">
        <v>1283</v>
      </c>
      <c r="D232" s="146"/>
      <c r="E232" s="146"/>
      <c r="F232" s="146"/>
      <c r="G232" s="148">
        <f t="shared" si="6"/>
        <v>0</v>
      </c>
      <c r="H232" s="148">
        <f t="shared" si="7"/>
        <v>0</v>
      </c>
    </row>
    <row r="233" customHeight="1" spans="1:8">
      <c r="A233" s="123"/>
      <c r="B233" s="126" t="s">
        <v>1284</v>
      </c>
      <c r="C233" s="126" t="s">
        <v>1285</v>
      </c>
      <c r="D233" s="146"/>
      <c r="E233" s="146"/>
      <c r="F233" s="146"/>
      <c r="G233" s="148">
        <f t="shared" si="6"/>
        <v>0</v>
      </c>
      <c r="H233" s="148">
        <f t="shared" si="7"/>
        <v>0</v>
      </c>
    </row>
    <row r="234" customHeight="1" spans="1:8">
      <c r="A234" s="123"/>
      <c r="B234" s="126" t="s">
        <v>1286</v>
      </c>
      <c r="C234" s="126" t="s">
        <v>1287</v>
      </c>
      <c r="D234" s="146"/>
      <c r="E234" s="146"/>
      <c r="F234" s="146"/>
      <c r="G234" s="148">
        <f t="shared" si="6"/>
        <v>0</v>
      </c>
      <c r="H234" s="148">
        <f t="shared" si="7"/>
        <v>0</v>
      </c>
    </row>
    <row r="235" customHeight="1" spans="1:8">
      <c r="A235" s="123"/>
      <c r="B235" s="126" t="s">
        <v>1288</v>
      </c>
      <c r="C235" s="126" t="s">
        <v>1289</v>
      </c>
      <c r="D235" s="146"/>
      <c r="E235" s="146"/>
      <c r="F235" s="146"/>
      <c r="G235" s="148">
        <f t="shared" si="6"/>
        <v>0</v>
      </c>
      <c r="H235" s="148">
        <f t="shared" si="7"/>
        <v>0</v>
      </c>
    </row>
    <row r="236" customHeight="1" spans="1:8">
      <c r="A236" s="123"/>
      <c r="B236" s="126" t="s">
        <v>1290</v>
      </c>
      <c r="C236" s="126" t="s">
        <v>1291</v>
      </c>
      <c r="D236" s="146"/>
      <c r="E236" s="146"/>
      <c r="F236" s="146"/>
      <c r="G236" s="148">
        <f t="shared" si="6"/>
        <v>0</v>
      </c>
      <c r="H236" s="148">
        <f t="shared" si="7"/>
        <v>0</v>
      </c>
    </row>
    <row r="237" customHeight="1" spans="1:8">
      <c r="A237" s="123"/>
      <c r="B237" s="126" t="s">
        <v>1292</v>
      </c>
      <c r="C237" s="126" t="s">
        <v>1293</v>
      </c>
      <c r="D237" s="146"/>
      <c r="E237" s="146"/>
      <c r="F237" s="146"/>
      <c r="G237" s="148">
        <f t="shared" si="6"/>
        <v>0</v>
      </c>
      <c r="H237" s="148">
        <f t="shared" si="7"/>
        <v>0</v>
      </c>
    </row>
    <row r="238" customHeight="1" spans="1:8">
      <c r="A238" s="123"/>
      <c r="B238" s="126" t="s">
        <v>1294</v>
      </c>
      <c r="C238" s="126" t="s">
        <v>1295</v>
      </c>
      <c r="D238" s="146"/>
      <c r="E238" s="146"/>
      <c r="F238" s="146"/>
      <c r="G238" s="148">
        <f t="shared" si="6"/>
        <v>0</v>
      </c>
      <c r="H238" s="148">
        <f t="shared" si="7"/>
        <v>0</v>
      </c>
    </row>
    <row r="239" customHeight="1" spans="1:8">
      <c r="A239" s="123"/>
      <c r="B239" s="126" t="s">
        <v>1296</v>
      </c>
      <c r="C239" s="126" t="s">
        <v>1297</v>
      </c>
      <c r="D239" s="146"/>
      <c r="E239" s="146"/>
      <c r="F239" s="146"/>
      <c r="G239" s="148">
        <f t="shared" si="6"/>
        <v>0</v>
      </c>
      <c r="H239" s="148">
        <f t="shared" si="7"/>
        <v>0</v>
      </c>
    </row>
    <row r="240" customHeight="1" spans="1:8">
      <c r="A240" s="123"/>
      <c r="B240" s="126" t="s">
        <v>1298</v>
      </c>
      <c r="C240" s="126" t="s">
        <v>1299</v>
      </c>
      <c r="D240" s="146"/>
      <c r="E240" s="146"/>
      <c r="F240" s="146"/>
      <c r="G240" s="148">
        <f t="shared" si="6"/>
        <v>0</v>
      </c>
      <c r="H240" s="148">
        <f t="shared" si="7"/>
        <v>0</v>
      </c>
    </row>
    <row r="241" customHeight="1" spans="1:8">
      <c r="A241" s="123"/>
      <c r="B241" s="126" t="s">
        <v>1300</v>
      </c>
      <c r="C241" s="126" t="s">
        <v>1301</v>
      </c>
      <c r="D241" s="146"/>
      <c r="E241" s="146"/>
      <c r="F241" s="146"/>
      <c r="G241" s="148">
        <f t="shared" si="6"/>
        <v>0</v>
      </c>
      <c r="H241" s="148">
        <f t="shared" si="7"/>
        <v>0</v>
      </c>
    </row>
    <row r="242" customHeight="1" spans="1:8">
      <c r="A242" s="123"/>
      <c r="B242" s="126" t="s">
        <v>1302</v>
      </c>
      <c r="C242" s="126" t="s">
        <v>1303</v>
      </c>
      <c r="D242" s="146"/>
      <c r="E242" s="146"/>
      <c r="F242" s="146"/>
      <c r="G242" s="148">
        <f t="shared" si="6"/>
        <v>0</v>
      </c>
      <c r="H242" s="148">
        <f t="shared" si="7"/>
        <v>0</v>
      </c>
    </row>
    <row r="243" customHeight="1" spans="1:8">
      <c r="A243" s="123"/>
      <c r="B243" s="126" t="s">
        <v>1304</v>
      </c>
      <c r="C243" s="126" t="s">
        <v>1305</v>
      </c>
      <c r="D243" s="146"/>
      <c r="E243" s="146"/>
      <c r="F243" s="146"/>
      <c r="G243" s="148">
        <f t="shared" si="6"/>
        <v>0</v>
      </c>
      <c r="H243" s="148">
        <f t="shared" si="7"/>
        <v>0</v>
      </c>
    </row>
    <row r="244" customHeight="1" spans="1:8">
      <c r="A244" s="123"/>
      <c r="B244" s="126" t="s">
        <v>1308</v>
      </c>
      <c r="C244" s="126" t="s">
        <v>1309</v>
      </c>
      <c r="D244" s="146"/>
      <c r="E244" s="146"/>
      <c r="F244" s="146"/>
      <c r="G244" s="148">
        <f t="shared" si="6"/>
        <v>0</v>
      </c>
      <c r="H244" s="148">
        <f t="shared" si="7"/>
        <v>0</v>
      </c>
    </row>
    <row r="245" customHeight="1" spans="1:8">
      <c r="A245" s="123"/>
      <c r="B245" s="126" t="s">
        <v>1310</v>
      </c>
      <c r="C245" s="126" t="s">
        <v>1311</v>
      </c>
      <c r="D245" s="146"/>
      <c r="E245" s="146"/>
      <c r="F245" s="146"/>
      <c r="G245" s="148">
        <f t="shared" ref="G245:G284" si="8">IFERROR($F245/D245,)</f>
        <v>0</v>
      </c>
      <c r="H245" s="148">
        <f t="shared" ref="H245:H284" si="9">IFERROR($F245/E245,)</f>
        <v>0</v>
      </c>
    </row>
    <row r="246" customHeight="1" spans="1:8">
      <c r="A246" s="123"/>
      <c r="B246" s="126" t="s">
        <v>1312</v>
      </c>
      <c r="C246" s="126" t="s">
        <v>1313</v>
      </c>
      <c r="D246" s="146">
        <v>31</v>
      </c>
      <c r="E246" s="146">
        <v>23</v>
      </c>
      <c r="F246" s="146">
        <v>105</v>
      </c>
      <c r="G246" s="148">
        <f t="shared" si="8"/>
        <v>3.38709677419355</v>
      </c>
      <c r="H246" s="148">
        <f t="shared" si="9"/>
        <v>4.56521739130435</v>
      </c>
    </row>
    <row r="247" customHeight="1" spans="1:8">
      <c r="A247" s="123"/>
      <c r="B247" s="126" t="s">
        <v>1314</v>
      </c>
      <c r="C247" s="126" t="s">
        <v>1315</v>
      </c>
      <c r="D247" s="146"/>
      <c r="E247" s="146"/>
      <c r="F247" s="146"/>
      <c r="G247" s="148">
        <f t="shared" si="8"/>
        <v>0</v>
      </c>
      <c r="H247" s="148">
        <f t="shared" si="9"/>
        <v>0</v>
      </c>
    </row>
    <row r="248" customHeight="1" spans="1:8">
      <c r="A248" s="123"/>
      <c r="B248" s="126" t="s">
        <v>1316</v>
      </c>
      <c r="C248" s="126" t="s">
        <v>1317</v>
      </c>
      <c r="D248" s="146"/>
      <c r="E248" s="146"/>
      <c r="F248" s="146"/>
      <c r="G248" s="148">
        <f t="shared" si="8"/>
        <v>0</v>
      </c>
      <c r="H248" s="148">
        <f t="shared" si="9"/>
        <v>0</v>
      </c>
    </row>
    <row r="249" customHeight="1" spans="1:8">
      <c r="A249" s="123"/>
      <c r="B249" s="126" t="s">
        <v>1318</v>
      </c>
      <c r="C249" s="126" t="s">
        <v>1319</v>
      </c>
      <c r="D249" s="146"/>
      <c r="E249" s="146"/>
      <c r="F249" s="146"/>
      <c r="G249" s="148">
        <f t="shared" si="8"/>
        <v>0</v>
      </c>
      <c r="H249" s="148">
        <f t="shared" si="9"/>
        <v>0</v>
      </c>
    </row>
    <row r="250" customHeight="1" spans="1:8">
      <c r="A250" s="123"/>
      <c r="B250" s="126" t="s">
        <v>1320</v>
      </c>
      <c r="C250" s="126" t="s">
        <v>1321</v>
      </c>
      <c r="D250" s="146"/>
      <c r="E250" s="146"/>
      <c r="F250" s="146"/>
      <c r="G250" s="148">
        <f t="shared" si="8"/>
        <v>0</v>
      </c>
      <c r="H250" s="148">
        <f t="shared" si="9"/>
        <v>0</v>
      </c>
    </row>
    <row r="251" customHeight="1" spans="1:8">
      <c r="A251" s="123"/>
      <c r="B251" s="126" t="s">
        <v>1322</v>
      </c>
      <c r="C251" s="126" t="s">
        <v>1323</v>
      </c>
      <c r="D251" s="146"/>
      <c r="E251" s="146"/>
      <c r="F251" s="146"/>
      <c r="G251" s="148">
        <f t="shared" si="8"/>
        <v>0</v>
      </c>
      <c r="H251" s="148">
        <f t="shared" si="9"/>
        <v>0</v>
      </c>
    </row>
    <row r="252" customHeight="1" spans="1:8">
      <c r="A252" s="123"/>
      <c r="B252" s="126" t="s">
        <v>1324</v>
      </c>
      <c r="C252" s="126" t="s">
        <v>1325</v>
      </c>
      <c r="D252" s="146"/>
      <c r="E252" s="146"/>
      <c r="F252" s="146"/>
      <c r="G252" s="148">
        <f t="shared" si="8"/>
        <v>0</v>
      </c>
      <c r="H252" s="148">
        <f t="shared" si="9"/>
        <v>0</v>
      </c>
    </row>
    <row r="253" customHeight="1" spans="1:8">
      <c r="A253" s="123"/>
      <c r="B253" s="126" t="s">
        <v>1326</v>
      </c>
      <c r="C253" s="126" t="s">
        <v>1327</v>
      </c>
      <c r="D253" s="146"/>
      <c r="E253" s="146"/>
      <c r="F253" s="146"/>
      <c r="G253" s="148">
        <f t="shared" si="8"/>
        <v>0</v>
      </c>
      <c r="H253" s="148">
        <f t="shared" si="9"/>
        <v>0</v>
      </c>
    </row>
    <row r="254" customHeight="1" spans="1:8">
      <c r="A254" s="123"/>
      <c r="B254" s="126" t="s">
        <v>1328</v>
      </c>
      <c r="C254" s="126" t="s">
        <v>1329</v>
      </c>
      <c r="D254" s="146"/>
      <c r="E254" s="146"/>
      <c r="F254" s="146"/>
      <c r="G254" s="148">
        <f t="shared" si="8"/>
        <v>0</v>
      </c>
      <c r="H254" s="148">
        <f t="shared" si="9"/>
        <v>0</v>
      </c>
    </row>
    <row r="255" customHeight="1" spans="1:8">
      <c r="A255" s="123"/>
      <c r="B255" s="126" t="s">
        <v>1330</v>
      </c>
      <c r="C255" s="126" t="s">
        <v>1331</v>
      </c>
      <c r="D255" s="146"/>
      <c r="E255" s="146"/>
      <c r="F255" s="146"/>
      <c r="G255" s="148">
        <f t="shared" si="8"/>
        <v>0</v>
      </c>
      <c r="H255" s="148">
        <f t="shared" si="9"/>
        <v>0</v>
      </c>
    </row>
    <row r="256" customHeight="1" spans="1:8">
      <c r="A256" s="123"/>
      <c r="B256" s="126" t="s">
        <v>1332</v>
      </c>
      <c r="C256" s="126" t="s">
        <v>1333</v>
      </c>
      <c r="D256" s="146"/>
      <c r="E256" s="146"/>
      <c r="F256" s="146"/>
      <c r="G256" s="148">
        <f t="shared" si="8"/>
        <v>0</v>
      </c>
      <c r="H256" s="148">
        <f t="shared" si="9"/>
        <v>0</v>
      </c>
    </row>
    <row r="257" customHeight="1" spans="1:8">
      <c r="A257" s="123"/>
      <c r="B257" s="126" t="s">
        <v>1334</v>
      </c>
      <c r="C257" s="126" t="s">
        <v>1335</v>
      </c>
      <c r="D257" s="146"/>
      <c r="E257" s="146"/>
      <c r="F257" s="146"/>
      <c r="G257" s="148">
        <f t="shared" si="8"/>
        <v>0</v>
      </c>
      <c r="H257" s="148">
        <f t="shared" si="9"/>
        <v>0</v>
      </c>
    </row>
    <row r="258" customHeight="1" spans="1:8">
      <c r="A258" s="123"/>
      <c r="B258" s="126" t="s">
        <v>1336</v>
      </c>
      <c r="C258" s="126" t="s">
        <v>1337</v>
      </c>
      <c r="D258" s="146"/>
      <c r="E258" s="146"/>
      <c r="F258" s="146"/>
      <c r="G258" s="148">
        <f t="shared" si="8"/>
        <v>0</v>
      </c>
      <c r="H258" s="148">
        <f t="shared" si="9"/>
        <v>0</v>
      </c>
    </row>
    <row r="259" customHeight="1" spans="1:8">
      <c r="A259" s="123"/>
      <c r="B259" s="126" t="s">
        <v>1342</v>
      </c>
      <c r="C259" s="126" t="s">
        <v>1343</v>
      </c>
      <c r="D259" s="146"/>
      <c r="E259" s="146"/>
      <c r="F259" s="146"/>
      <c r="G259" s="148">
        <f t="shared" si="8"/>
        <v>0</v>
      </c>
      <c r="H259" s="148">
        <f t="shared" si="9"/>
        <v>0</v>
      </c>
    </row>
    <row r="260" customHeight="1" spans="1:8">
      <c r="A260" s="123"/>
      <c r="B260" s="126" t="s">
        <v>1344</v>
      </c>
      <c r="C260" s="126" t="s">
        <v>1345</v>
      </c>
      <c r="D260" s="146"/>
      <c r="E260" s="146"/>
      <c r="F260" s="146"/>
      <c r="G260" s="148">
        <f t="shared" si="8"/>
        <v>0</v>
      </c>
      <c r="H260" s="148">
        <f t="shared" si="9"/>
        <v>0</v>
      </c>
    </row>
    <row r="261" customHeight="1" spans="1:8">
      <c r="A261" s="123"/>
      <c r="B261" s="126" t="s">
        <v>1346</v>
      </c>
      <c r="C261" s="126" t="s">
        <v>1347</v>
      </c>
      <c r="D261" s="146"/>
      <c r="E261" s="146"/>
      <c r="F261" s="146"/>
      <c r="G261" s="148">
        <f t="shared" si="8"/>
        <v>0</v>
      </c>
      <c r="H261" s="148">
        <f t="shared" si="9"/>
        <v>0</v>
      </c>
    </row>
    <row r="262" customHeight="1" spans="1:8">
      <c r="A262" s="123"/>
      <c r="B262" s="126" t="s">
        <v>1348</v>
      </c>
      <c r="C262" s="126" t="s">
        <v>1349</v>
      </c>
      <c r="D262" s="146"/>
      <c r="E262" s="146"/>
      <c r="F262" s="146"/>
      <c r="G262" s="148">
        <f t="shared" si="8"/>
        <v>0</v>
      </c>
      <c r="H262" s="148">
        <f t="shared" si="9"/>
        <v>0</v>
      </c>
    </row>
    <row r="263" customHeight="1" spans="1:8">
      <c r="A263" s="123"/>
      <c r="B263" s="126" t="s">
        <v>1350</v>
      </c>
      <c r="C263" s="126" t="s">
        <v>1351</v>
      </c>
      <c r="D263" s="146"/>
      <c r="E263" s="146"/>
      <c r="F263" s="146"/>
      <c r="G263" s="148">
        <f t="shared" si="8"/>
        <v>0</v>
      </c>
      <c r="H263" s="148">
        <f t="shared" si="9"/>
        <v>0</v>
      </c>
    </row>
    <row r="264" customHeight="1" spans="1:8">
      <c r="A264" s="123"/>
      <c r="B264" s="126" t="s">
        <v>1352</v>
      </c>
      <c r="C264" s="126" t="s">
        <v>1353</v>
      </c>
      <c r="D264" s="146"/>
      <c r="E264" s="146"/>
      <c r="F264" s="146"/>
      <c r="G264" s="148">
        <f t="shared" si="8"/>
        <v>0</v>
      </c>
      <c r="H264" s="148">
        <f t="shared" si="9"/>
        <v>0</v>
      </c>
    </row>
    <row r="265" customHeight="1" spans="1:8">
      <c r="A265" s="123"/>
      <c r="B265" s="126" t="s">
        <v>1354</v>
      </c>
      <c r="C265" s="126" t="s">
        <v>1355</v>
      </c>
      <c r="D265" s="146"/>
      <c r="E265" s="146"/>
      <c r="F265" s="146"/>
      <c r="G265" s="148">
        <f t="shared" si="8"/>
        <v>0</v>
      </c>
      <c r="H265" s="148">
        <f t="shared" si="9"/>
        <v>0</v>
      </c>
    </row>
    <row r="266" customHeight="1" spans="1:8">
      <c r="A266" s="123"/>
      <c r="B266" s="126" t="s">
        <v>1356</v>
      </c>
      <c r="C266" s="126" t="s">
        <v>1357</v>
      </c>
      <c r="D266" s="146"/>
      <c r="E266" s="146"/>
      <c r="F266" s="146"/>
      <c r="G266" s="148">
        <f t="shared" si="8"/>
        <v>0</v>
      </c>
      <c r="H266" s="148">
        <f t="shared" si="9"/>
        <v>0</v>
      </c>
    </row>
    <row r="267" customHeight="1" spans="1:8">
      <c r="A267" s="123"/>
      <c r="B267" s="126" t="s">
        <v>1358</v>
      </c>
      <c r="C267" s="126" t="s">
        <v>1359</v>
      </c>
      <c r="D267" s="146"/>
      <c r="E267" s="146"/>
      <c r="F267" s="146"/>
      <c r="G267" s="148">
        <f t="shared" si="8"/>
        <v>0</v>
      </c>
      <c r="H267" s="148">
        <f t="shared" si="9"/>
        <v>0</v>
      </c>
    </row>
    <row r="268" customHeight="1" spans="1:8">
      <c r="A268" s="123"/>
      <c r="B268" s="126" t="s">
        <v>1360</v>
      </c>
      <c r="C268" s="126" t="s">
        <v>1361</v>
      </c>
      <c r="D268" s="146"/>
      <c r="E268" s="146"/>
      <c r="F268" s="146"/>
      <c r="G268" s="148">
        <f t="shared" si="8"/>
        <v>0</v>
      </c>
      <c r="H268" s="148">
        <f t="shared" si="9"/>
        <v>0</v>
      </c>
    </row>
    <row r="269" customHeight="1" spans="1:8">
      <c r="A269" s="123"/>
      <c r="B269" s="126" t="s">
        <v>1362</v>
      </c>
      <c r="C269" s="126" t="s">
        <v>1363</v>
      </c>
      <c r="D269" s="146"/>
      <c r="E269" s="146"/>
      <c r="F269" s="146"/>
      <c r="G269" s="148">
        <f t="shared" si="8"/>
        <v>0</v>
      </c>
      <c r="H269" s="148">
        <f t="shared" si="9"/>
        <v>0</v>
      </c>
    </row>
    <row r="270" customHeight="1" spans="1:8">
      <c r="A270" s="123"/>
      <c r="B270" s="126" t="s">
        <v>1364</v>
      </c>
      <c r="C270" s="126" t="s">
        <v>1365</v>
      </c>
      <c r="D270" s="146"/>
      <c r="E270" s="146"/>
      <c r="F270" s="146"/>
      <c r="G270" s="148">
        <f t="shared" si="8"/>
        <v>0</v>
      </c>
      <c r="H270" s="148">
        <f t="shared" si="9"/>
        <v>0</v>
      </c>
    </row>
    <row r="271" customHeight="1" spans="1:8">
      <c r="A271" s="123"/>
      <c r="B271" s="126" t="s">
        <v>1368</v>
      </c>
      <c r="C271" s="126" t="s">
        <v>1369</v>
      </c>
      <c r="D271" s="146"/>
      <c r="E271" s="146"/>
      <c r="F271" s="146"/>
      <c r="G271" s="148">
        <f t="shared" si="8"/>
        <v>0</v>
      </c>
      <c r="H271" s="148">
        <f t="shared" si="9"/>
        <v>0</v>
      </c>
    </row>
    <row r="272" customHeight="1" spans="1:8">
      <c r="A272" s="123"/>
      <c r="B272" s="126" t="s">
        <v>1370</v>
      </c>
      <c r="C272" s="126" t="s">
        <v>1371</v>
      </c>
      <c r="D272" s="146"/>
      <c r="E272" s="146"/>
      <c r="F272" s="146"/>
      <c r="G272" s="148">
        <f t="shared" si="8"/>
        <v>0</v>
      </c>
      <c r="H272" s="148">
        <f t="shared" si="9"/>
        <v>0</v>
      </c>
    </row>
    <row r="273" customHeight="1" spans="1:8">
      <c r="A273" s="123"/>
      <c r="B273" s="126" t="s">
        <v>1372</v>
      </c>
      <c r="C273" s="126" t="s">
        <v>1373</v>
      </c>
      <c r="D273" s="146"/>
      <c r="E273" s="146"/>
      <c r="F273" s="146"/>
      <c r="G273" s="148">
        <f t="shared" si="8"/>
        <v>0</v>
      </c>
      <c r="H273" s="148">
        <f t="shared" si="9"/>
        <v>0</v>
      </c>
    </row>
    <row r="274" customHeight="1" spans="1:8">
      <c r="A274" s="123"/>
      <c r="B274" s="126" t="s">
        <v>1374</v>
      </c>
      <c r="C274" s="126" t="s">
        <v>1375</v>
      </c>
      <c r="D274" s="146"/>
      <c r="E274" s="146"/>
      <c r="F274" s="146"/>
      <c r="G274" s="148">
        <f t="shared" si="8"/>
        <v>0</v>
      </c>
      <c r="H274" s="148">
        <f t="shared" si="9"/>
        <v>0</v>
      </c>
    </row>
    <row r="275" customHeight="1" spans="1:8">
      <c r="A275" s="123"/>
      <c r="B275" s="126" t="s">
        <v>1376</v>
      </c>
      <c r="C275" s="126" t="s">
        <v>1377</v>
      </c>
      <c r="D275" s="146"/>
      <c r="E275" s="146"/>
      <c r="F275" s="146"/>
      <c r="G275" s="148">
        <f t="shared" si="8"/>
        <v>0</v>
      </c>
      <c r="H275" s="148">
        <f t="shared" si="9"/>
        <v>0</v>
      </c>
    </row>
    <row r="276" customHeight="1" spans="1:8">
      <c r="A276" s="123"/>
      <c r="B276" s="126" t="s">
        <v>1378</v>
      </c>
      <c r="C276" s="126" t="s">
        <v>1379</v>
      </c>
      <c r="D276" s="146"/>
      <c r="E276" s="146"/>
      <c r="F276" s="146"/>
      <c r="G276" s="148">
        <f t="shared" si="8"/>
        <v>0</v>
      </c>
      <c r="H276" s="148">
        <f t="shared" si="9"/>
        <v>0</v>
      </c>
    </row>
    <row r="277" customHeight="1" spans="1:8">
      <c r="A277" s="123"/>
      <c r="B277" s="160"/>
      <c r="C277" s="161"/>
      <c r="D277" s="134"/>
      <c r="E277" s="134"/>
      <c r="F277" s="134"/>
      <c r="G277" s="135">
        <f t="shared" si="8"/>
        <v>0</v>
      </c>
      <c r="H277" s="135">
        <f t="shared" si="9"/>
        <v>0</v>
      </c>
    </row>
    <row r="278" customHeight="1" spans="1:8">
      <c r="A278" s="123"/>
      <c r="B278" s="162"/>
      <c r="C278" s="163"/>
      <c r="D278" s="134"/>
      <c r="E278" s="134"/>
      <c r="F278" s="134"/>
      <c r="G278" s="135">
        <f t="shared" si="8"/>
        <v>0</v>
      </c>
      <c r="H278" s="135">
        <f t="shared" si="9"/>
        <v>0</v>
      </c>
    </row>
    <row r="279" customHeight="1" spans="1:8">
      <c r="A279" s="123"/>
      <c r="B279" s="164"/>
      <c r="C279" s="165"/>
      <c r="D279" s="134"/>
      <c r="E279" s="134"/>
      <c r="F279" s="134"/>
      <c r="G279" s="135">
        <f t="shared" si="8"/>
        <v>0</v>
      </c>
      <c r="H279" s="135">
        <f t="shared" si="9"/>
        <v>0</v>
      </c>
    </row>
    <row r="280" customHeight="1" spans="1:8">
      <c r="A280" s="123"/>
      <c r="B280" s="166"/>
      <c r="C280" s="167"/>
      <c r="D280" s="134"/>
      <c r="E280" s="134"/>
      <c r="F280" s="134"/>
      <c r="G280" s="135">
        <f t="shared" si="8"/>
        <v>0</v>
      </c>
      <c r="H280" s="135">
        <f t="shared" si="9"/>
        <v>0</v>
      </c>
    </row>
    <row r="281" customHeight="1" spans="1:8">
      <c r="A281" s="123"/>
      <c r="B281" s="168"/>
      <c r="C281" s="169"/>
      <c r="D281" s="134"/>
      <c r="E281" s="134"/>
      <c r="F281" s="134"/>
      <c r="G281" s="135">
        <f t="shared" si="8"/>
        <v>0</v>
      </c>
      <c r="H281" s="135">
        <f t="shared" si="9"/>
        <v>0</v>
      </c>
    </row>
    <row r="282" customHeight="1" spans="1:8">
      <c r="A282" s="123"/>
      <c r="B282" s="170"/>
      <c r="C282" s="171"/>
      <c r="D282" s="134"/>
      <c r="E282" s="134"/>
      <c r="F282" s="134"/>
      <c r="G282" s="135">
        <f t="shared" si="8"/>
        <v>0</v>
      </c>
      <c r="H282" s="135">
        <f t="shared" si="9"/>
        <v>0</v>
      </c>
    </row>
    <row r="283" customHeight="1" spans="1:8">
      <c r="A283" s="123"/>
      <c r="B283" s="172"/>
      <c r="C283" s="173"/>
      <c r="D283" s="134"/>
      <c r="E283" s="134"/>
      <c r="F283" s="134"/>
      <c r="G283" s="135">
        <f t="shared" si="8"/>
        <v>0</v>
      </c>
      <c r="H283" s="135">
        <f t="shared" si="9"/>
        <v>0</v>
      </c>
    </row>
    <row r="284" customHeight="1" spans="1:8">
      <c r="A284" s="123"/>
      <c r="B284" s="174"/>
      <c r="C284" s="175"/>
      <c r="D284" s="134"/>
      <c r="E284" s="134"/>
      <c r="F284" s="134"/>
      <c r="G284" s="135">
        <f t="shared" si="8"/>
        <v>0</v>
      </c>
      <c r="H284" s="135">
        <f t="shared" si="9"/>
        <v>0</v>
      </c>
    </row>
    <row r="285" customHeight="1" spans="1:8">
      <c r="A285" s="123"/>
      <c r="B285" s="126" t="s">
        <v>1380</v>
      </c>
      <c r="C285" s="126" t="s">
        <v>1381</v>
      </c>
      <c r="D285" s="146"/>
      <c r="E285" s="146"/>
      <c r="F285" s="146"/>
      <c r="G285" s="129">
        <f t="shared" ref="G285:G289" si="10">IFERROR($F286/D286,)</f>
        <v>0</v>
      </c>
      <c r="H285" s="129">
        <f t="shared" ref="H285:H289" si="11">IFERROR($F286/E286,)</f>
        <v>0</v>
      </c>
    </row>
    <row r="286" ht="15.75" customHeight="1" spans="1:8">
      <c r="A286" s="123"/>
      <c r="B286" s="126" t="s">
        <v>1388</v>
      </c>
      <c r="C286" s="126" t="s">
        <v>1389</v>
      </c>
      <c r="D286" s="176"/>
      <c r="E286" s="176">
        <v>1993</v>
      </c>
      <c r="F286" s="176"/>
      <c r="G286" s="129">
        <f t="shared" si="10"/>
        <v>0</v>
      </c>
      <c r="H286" s="129">
        <f t="shared" si="11"/>
        <v>1</v>
      </c>
    </row>
    <row r="287" customHeight="1" spans="1:8">
      <c r="A287" s="123"/>
      <c r="B287" s="126" t="s">
        <v>1392</v>
      </c>
      <c r="C287" s="126" t="s">
        <v>1393</v>
      </c>
      <c r="D287" s="146"/>
      <c r="E287" s="146">
        <v>12</v>
      </c>
      <c r="F287" s="146">
        <v>12</v>
      </c>
      <c r="G287" s="129">
        <f t="shared" si="10"/>
        <v>0</v>
      </c>
      <c r="H287" s="129">
        <f t="shared" si="11"/>
        <v>0</v>
      </c>
    </row>
    <row r="288" customHeight="1" spans="1:8">
      <c r="A288" s="123"/>
      <c r="B288" s="126" t="s">
        <v>670</v>
      </c>
      <c r="C288" s="126" t="s">
        <v>671</v>
      </c>
      <c r="D288" s="146"/>
      <c r="E288" s="146"/>
      <c r="F288" s="146"/>
      <c r="G288" s="129">
        <f t="shared" si="10"/>
        <v>0.0461476725521669</v>
      </c>
      <c r="H288" s="129">
        <f t="shared" si="11"/>
        <v>0.00821868858316955</v>
      </c>
    </row>
    <row r="289" customHeight="1" spans="1:8">
      <c r="A289" s="123"/>
      <c r="B289" s="126" t="s">
        <v>1402</v>
      </c>
      <c r="C289" s="126" t="s">
        <v>1403</v>
      </c>
      <c r="D289" s="146">
        <v>4984</v>
      </c>
      <c r="E289" s="146">
        <v>27985</v>
      </c>
      <c r="F289" s="146">
        <v>230</v>
      </c>
      <c r="G289" s="129">
        <f t="shared" si="10"/>
        <v>0</v>
      </c>
      <c r="H289" s="129">
        <f t="shared" si="11"/>
        <v>0</v>
      </c>
    </row>
  </sheetData>
  <mergeCells count="9">
    <mergeCell ref="A2:H2"/>
    <mergeCell ref="F4:H4"/>
    <mergeCell ref="A4:A5"/>
    <mergeCell ref="A6:A56"/>
    <mergeCell ref="A57:A289"/>
    <mergeCell ref="B4:B5"/>
    <mergeCell ref="C4:C5"/>
    <mergeCell ref="D4:D5"/>
    <mergeCell ref="E4:E5"/>
  </mergeCells>
  <pageMargins left="0.75" right="0.75" top="1" bottom="1" header="0.5" footer="0.5"/>
  <pageSetup paperSize="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
  <sheetViews>
    <sheetView workbookViewId="0">
      <selection activeCell="A2" sqref="A2:I2"/>
    </sheetView>
  </sheetViews>
  <sheetFormatPr defaultColWidth="8.70833333333333" defaultRowHeight="13.5" customHeight="1"/>
  <cols>
    <col min="1" max="1" width="6.425" customWidth="1"/>
    <col min="2" max="2" width="59.575" customWidth="1"/>
    <col min="3" max="4" width="13.575" customWidth="1"/>
    <col min="5" max="5" width="15.1416666666667" customWidth="1"/>
    <col min="6" max="9" width="13.575" customWidth="1"/>
  </cols>
  <sheetData>
    <row r="1" customFormat="1" ht="14.25" customHeight="1" spans="1:2">
      <c r="A1" s="87"/>
      <c r="B1" s="88"/>
    </row>
    <row r="2" ht="24" customHeight="1" spans="1:9">
      <c r="A2" s="89" t="s">
        <v>1414</v>
      </c>
      <c r="B2" s="89"/>
      <c r="C2" s="90"/>
      <c r="D2" s="90"/>
      <c r="E2" s="90"/>
      <c r="F2" s="90"/>
      <c r="G2" s="90"/>
      <c r="H2" s="90"/>
      <c r="I2" s="90"/>
    </row>
    <row r="3" ht="18" customHeight="1" spans="9:9">
      <c r="I3" s="113" t="s">
        <v>1</v>
      </c>
    </row>
    <row r="4" ht="31.5" customHeight="1" spans="1:9">
      <c r="A4" s="91" t="s">
        <v>6</v>
      </c>
      <c r="B4" s="91" t="s">
        <v>2</v>
      </c>
      <c r="C4" s="92" t="s">
        <v>751</v>
      </c>
      <c r="D4" s="92" t="s">
        <v>1415</v>
      </c>
      <c r="E4" s="92" t="s">
        <v>1416</v>
      </c>
      <c r="F4" s="92" t="s">
        <v>1417</v>
      </c>
      <c r="G4" s="93" t="s">
        <v>669</v>
      </c>
      <c r="H4" s="92" t="s">
        <v>755</v>
      </c>
      <c r="I4" s="92" t="s">
        <v>756</v>
      </c>
    </row>
    <row r="5" ht="27.75" customHeight="1" spans="1:9">
      <c r="A5" s="91"/>
      <c r="B5" s="91"/>
      <c r="C5" s="94"/>
      <c r="D5" s="94"/>
      <c r="E5" s="94"/>
      <c r="F5" s="95"/>
      <c r="G5" s="96"/>
      <c r="H5" s="94"/>
      <c r="I5" s="94"/>
    </row>
    <row r="6" ht="18.75" customHeight="1" spans="1:9">
      <c r="A6" s="97" t="s">
        <v>808</v>
      </c>
      <c r="B6" s="98" t="s">
        <v>809</v>
      </c>
      <c r="C6" s="99"/>
      <c r="D6" s="100"/>
      <c r="E6" s="100"/>
      <c r="F6" s="101"/>
      <c r="G6" s="100"/>
      <c r="H6" s="100"/>
      <c r="I6" s="99">
        <f t="shared" ref="I6:I49" si="0">C6-SUM(D6:H6)</f>
        <v>0</v>
      </c>
    </row>
    <row r="7" ht="18.75" customHeight="1" spans="1:9">
      <c r="A7" s="97" t="s">
        <v>838</v>
      </c>
      <c r="B7" s="98" t="s">
        <v>839</v>
      </c>
      <c r="C7" s="99"/>
      <c r="D7" s="100"/>
      <c r="E7" s="100"/>
      <c r="F7" s="100"/>
      <c r="G7" s="100"/>
      <c r="H7" s="100"/>
      <c r="I7" s="99">
        <f t="shared" si="0"/>
        <v>0</v>
      </c>
    </row>
    <row r="8" ht="18.75" customHeight="1" spans="1:9">
      <c r="A8" s="102" t="s">
        <v>862</v>
      </c>
      <c r="B8" s="98" t="s">
        <v>863</v>
      </c>
      <c r="C8" s="99"/>
      <c r="D8" s="100"/>
      <c r="E8" s="100"/>
      <c r="F8" s="100"/>
      <c r="G8" s="100"/>
      <c r="H8" s="100"/>
      <c r="I8" s="99">
        <f t="shared" si="0"/>
        <v>0</v>
      </c>
    </row>
    <row r="9" ht="18.75" customHeight="1" spans="1:9">
      <c r="A9" s="97" t="s">
        <v>886</v>
      </c>
      <c r="B9" s="98" t="s">
        <v>887</v>
      </c>
      <c r="C9" s="99"/>
      <c r="D9" s="100"/>
      <c r="E9" s="100"/>
      <c r="F9" s="100"/>
      <c r="G9" s="100"/>
      <c r="H9" s="100"/>
      <c r="I9" s="99">
        <f t="shared" si="0"/>
        <v>0</v>
      </c>
    </row>
    <row r="10" ht="18.75" customHeight="1" spans="1:9">
      <c r="A10" s="97" t="s">
        <v>900</v>
      </c>
      <c r="B10" s="98" t="s">
        <v>901</v>
      </c>
      <c r="C10" s="99"/>
      <c r="D10" s="100"/>
      <c r="E10" s="100"/>
      <c r="F10" s="100"/>
      <c r="G10" s="100"/>
      <c r="H10" s="100"/>
      <c r="I10" s="99">
        <f t="shared" si="0"/>
        <v>0</v>
      </c>
    </row>
    <row r="11" ht="18.75" customHeight="1" spans="1:9">
      <c r="A11" s="102" t="s">
        <v>916</v>
      </c>
      <c r="B11" s="98" t="s">
        <v>917</v>
      </c>
      <c r="C11" s="99"/>
      <c r="D11" s="100"/>
      <c r="E11" s="100"/>
      <c r="F11" s="100"/>
      <c r="G11" s="100"/>
      <c r="H11" s="100"/>
      <c r="I11" s="99">
        <f t="shared" si="0"/>
        <v>0</v>
      </c>
    </row>
    <row r="12" ht="18.75" customHeight="1" spans="1:9">
      <c r="A12" s="102" t="s">
        <v>930</v>
      </c>
      <c r="B12" s="98" t="s">
        <v>931</v>
      </c>
      <c r="C12" s="99"/>
      <c r="D12" s="100"/>
      <c r="E12" s="100"/>
      <c r="F12" s="100"/>
      <c r="G12" s="100"/>
      <c r="H12" s="100"/>
      <c r="I12" s="99">
        <f t="shared" si="0"/>
        <v>0</v>
      </c>
    </row>
    <row r="13" ht="18.75" customHeight="1" spans="1:9">
      <c r="A13" s="102" t="s">
        <v>943</v>
      </c>
      <c r="B13" s="98" t="s">
        <v>944</v>
      </c>
      <c r="C13" s="99"/>
      <c r="D13" s="100"/>
      <c r="E13" s="100"/>
      <c r="F13" s="100"/>
      <c r="G13" s="100"/>
      <c r="H13" s="100"/>
      <c r="I13" s="99">
        <f t="shared" si="0"/>
        <v>0</v>
      </c>
    </row>
    <row r="14" ht="18.75" customHeight="1" spans="1:9">
      <c r="A14" s="102" t="s">
        <v>963</v>
      </c>
      <c r="B14" s="98" t="s">
        <v>964</v>
      </c>
      <c r="C14" s="99"/>
      <c r="D14" s="100"/>
      <c r="E14" s="100"/>
      <c r="F14" s="100"/>
      <c r="G14" s="100"/>
      <c r="H14" s="100"/>
      <c r="I14" s="99">
        <f t="shared" si="0"/>
        <v>0</v>
      </c>
    </row>
    <row r="15" ht="18.75" customHeight="1" spans="1:9">
      <c r="A15" s="102" t="s">
        <v>985</v>
      </c>
      <c r="B15" s="98" t="s">
        <v>986</v>
      </c>
      <c r="C15" s="99">
        <v>13665</v>
      </c>
      <c r="D15" s="100">
        <v>13665</v>
      </c>
      <c r="E15" s="100"/>
      <c r="F15" s="100"/>
      <c r="G15" s="100"/>
      <c r="H15" s="100"/>
      <c r="I15" s="99">
        <f t="shared" si="0"/>
        <v>0</v>
      </c>
    </row>
    <row r="16" ht="18.75" customHeight="1" spans="1:9">
      <c r="A16" s="102" t="s">
        <v>1022</v>
      </c>
      <c r="B16" s="98" t="s">
        <v>1023</v>
      </c>
      <c r="C16" s="99"/>
      <c r="D16" s="100"/>
      <c r="E16" s="100"/>
      <c r="F16" s="100"/>
      <c r="G16" s="100"/>
      <c r="H16" s="100"/>
      <c r="I16" s="99">
        <f t="shared" si="0"/>
        <v>0</v>
      </c>
    </row>
    <row r="17" ht="18.75" customHeight="1" spans="1:9">
      <c r="A17" s="102" t="s">
        <v>1028</v>
      </c>
      <c r="B17" s="98" t="s">
        <v>1029</v>
      </c>
      <c r="C17" s="99"/>
      <c r="D17" s="100"/>
      <c r="E17" s="100"/>
      <c r="F17" s="100"/>
      <c r="G17" s="100"/>
      <c r="H17" s="100"/>
      <c r="I17" s="99">
        <f t="shared" si="0"/>
        <v>0</v>
      </c>
    </row>
    <row r="18" ht="18.75" customHeight="1" spans="1:9">
      <c r="A18" s="102" t="s">
        <v>1030</v>
      </c>
      <c r="B18" s="98" t="s">
        <v>1031</v>
      </c>
      <c r="C18" s="99"/>
      <c r="D18" s="100"/>
      <c r="E18" s="100"/>
      <c r="F18" s="100"/>
      <c r="G18" s="100"/>
      <c r="H18" s="100"/>
      <c r="I18" s="99">
        <f t="shared" si="0"/>
        <v>0</v>
      </c>
    </row>
    <row r="19" ht="18.75" customHeight="1" spans="1:9">
      <c r="A19" s="102" t="s">
        <v>1042</v>
      </c>
      <c r="B19" s="98" t="s">
        <v>1043</v>
      </c>
      <c r="C19" s="99"/>
      <c r="D19" s="100"/>
      <c r="E19" s="100"/>
      <c r="F19" s="100"/>
      <c r="G19" s="100"/>
      <c r="H19" s="100"/>
      <c r="I19" s="99">
        <f t="shared" si="0"/>
        <v>0</v>
      </c>
    </row>
    <row r="20" ht="18.75" customHeight="1" spans="1:9">
      <c r="A20" s="102" t="s">
        <v>1050</v>
      </c>
      <c r="B20" s="98" t="s">
        <v>1051</v>
      </c>
      <c r="C20" s="99"/>
      <c r="D20" s="100"/>
      <c r="E20" s="100"/>
      <c r="F20" s="100"/>
      <c r="G20" s="100"/>
      <c r="H20" s="100"/>
      <c r="I20" s="99">
        <f t="shared" si="0"/>
        <v>0</v>
      </c>
    </row>
    <row r="21" ht="18.75" customHeight="1" spans="1:9">
      <c r="A21" s="102" t="s">
        <v>1056</v>
      </c>
      <c r="B21" s="98" t="s">
        <v>1057</v>
      </c>
      <c r="C21" s="99"/>
      <c r="D21" s="100"/>
      <c r="E21" s="100"/>
      <c r="F21" s="100"/>
      <c r="G21" s="100"/>
      <c r="H21" s="100"/>
      <c r="I21" s="99">
        <f t="shared" si="0"/>
        <v>0</v>
      </c>
    </row>
    <row r="22" ht="18.75" customHeight="1" spans="1:9">
      <c r="A22" s="102" t="s">
        <v>1062</v>
      </c>
      <c r="B22" s="98" t="s">
        <v>1063</v>
      </c>
      <c r="C22" s="99"/>
      <c r="D22" s="100"/>
      <c r="E22" s="100"/>
      <c r="F22" s="100"/>
      <c r="G22" s="100"/>
      <c r="H22" s="100"/>
      <c r="I22" s="99">
        <f t="shared" si="0"/>
        <v>0</v>
      </c>
    </row>
    <row r="23" ht="18.75" customHeight="1" spans="1:9">
      <c r="A23" s="102" t="s">
        <v>1070</v>
      </c>
      <c r="B23" s="98" t="s">
        <v>1071</v>
      </c>
      <c r="C23" s="99"/>
      <c r="D23" s="100"/>
      <c r="E23" s="100"/>
      <c r="F23" s="100"/>
      <c r="G23" s="100"/>
      <c r="H23" s="100"/>
      <c r="I23" s="99">
        <f t="shared" si="0"/>
        <v>0</v>
      </c>
    </row>
    <row r="24" ht="18.75" customHeight="1" spans="1:9">
      <c r="A24" s="102" t="s">
        <v>1075</v>
      </c>
      <c r="B24" s="98" t="s">
        <v>1076</v>
      </c>
      <c r="C24" s="99"/>
      <c r="D24" s="100"/>
      <c r="E24" s="100"/>
      <c r="F24" s="100"/>
      <c r="G24" s="100"/>
      <c r="H24" s="100"/>
      <c r="I24" s="99">
        <f t="shared" si="0"/>
        <v>0</v>
      </c>
    </row>
    <row r="25" ht="18.75" customHeight="1" spans="1:9">
      <c r="A25" s="97" t="s">
        <v>1086</v>
      </c>
      <c r="B25" s="98" t="s">
        <v>1087</v>
      </c>
      <c r="C25" s="99"/>
      <c r="D25" s="100"/>
      <c r="E25" s="100"/>
      <c r="F25" s="100"/>
      <c r="G25" s="100"/>
      <c r="H25" s="100"/>
      <c r="I25" s="99">
        <f t="shared" si="0"/>
        <v>0</v>
      </c>
    </row>
    <row r="26" ht="18.75" customHeight="1" spans="1:9">
      <c r="A26" s="103" t="s">
        <v>1095</v>
      </c>
      <c r="B26" s="104" t="s">
        <v>1096</v>
      </c>
      <c r="C26" s="99"/>
      <c r="D26" s="100"/>
      <c r="E26" s="100"/>
      <c r="F26" s="100"/>
      <c r="G26" s="100"/>
      <c r="H26" s="100"/>
      <c r="I26" s="99">
        <f t="shared" si="0"/>
        <v>0</v>
      </c>
    </row>
    <row r="27" ht="18.75" customHeight="1" spans="1:9">
      <c r="A27" s="103" t="s">
        <v>1103</v>
      </c>
      <c r="B27" s="104" t="s">
        <v>1104</v>
      </c>
      <c r="C27" s="99"/>
      <c r="D27" s="100"/>
      <c r="E27" s="100"/>
      <c r="F27" s="100"/>
      <c r="G27" s="100"/>
      <c r="H27" s="100"/>
      <c r="I27" s="99">
        <f t="shared" si="0"/>
        <v>0</v>
      </c>
    </row>
    <row r="28" ht="18.75" customHeight="1" spans="1:9">
      <c r="A28" s="97" t="s">
        <v>1113</v>
      </c>
      <c r="B28" s="105" t="s">
        <v>1114</v>
      </c>
      <c r="C28" s="99"/>
      <c r="D28" s="100"/>
      <c r="E28" s="100"/>
      <c r="F28" s="100"/>
      <c r="G28" s="100"/>
      <c r="H28" s="100"/>
      <c r="I28" s="99">
        <f t="shared" si="0"/>
        <v>0</v>
      </c>
    </row>
    <row r="29" ht="18.75" customHeight="1" spans="1:9">
      <c r="A29" s="97" t="s">
        <v>1118</v>
      </c>
      <c r="B29" s="105" t="s">
        <v>1119</v>
      </c>
      <c r="C29" s="99"/>
      <c r="D29" s="100"/>
      <c r="E29" s="100"/>
      <c r="F29" s="100"/>
      <c r="G29" s="100"/>
      <c r="H29" s="100"/>
      <c r="I29" s="99">
        <f t="shared" si="0"/>
        <v>0</v>
      </c>
    </row>
    <row r="30" ht="18.75" customHeight="1" spans="1:9">
      <c r="A30" s="106">
        <v>21372</v>
      </c>
      <c r="B30" s="107" t="s">
        <v>901</v>
      </c>
      <c r="C30" s="108"/>
      <c r="D30" s="109"/>
      <c r="E30" s="109"/>
      <c r="F30" s="109"/>
      <c r="G30" s="109"/>
      <c r="H30" s="109"/>
      <c r="I30" s="108">
        <f t="shared" si="0"/>
        <v>0</v>
      </c>
    </row>
    <row r="31" ht="18.75" customHeight="1" spans="1:9">
      <c r="A31" s="106">
        <v>21373</v>
      </c>
      <c r="B31" s="107" t="s">
        <v>917</v>
      </c>
      <c r="C31" s="108"/>
      <c r="D31" s="109"/>
      <c r="E31" s="109"/>
      <c r="F31" s="109"/>
      <c r="G31" s="109"/>
      <c r="H31" s="109"/>
      <c r="I31" s="108">
        <f t="shared" si="0"/>
        <v>0</v>
      </c>
    </row>
    <row r="32" ht="18.75" customHeight="1" spans="1:9">
      <c r="A32" s="106">
        <v>21374</v>
      </c>
      <c r="B32" s="107" t="s">
        <v>931</v>
      </c>
      <c r="C32" s="108"/>
      <c r="D32" s="109"/>
      <c r="E32" s="109"/>
      <c r="F32" s="109"/>
      <c r="G32" s="109"/>
      <c r="H32" s="109"/>
      <c r="I32" s="108">
        <f t="shared" si="0"/>
        <v>0</v>
      </c>
    </row>
    <row r="33" ht="18.75" customHeight="1" spans="1:9">
      <c r="A33" s="97" t="s">
        <v>1126</v>
      </c>
      <c r="B33" s="98" t="s">
        <v>1127</v>
      </c>
      <c r="C33" s="99"/>
      <c r="D33" s="100"/>
      <c r="E33" s="100"/>
      <c r="F33" s="100"/>
      <c r="G33" s="100"/>
      <c r="H33" s="100"/>
      <c r="I33" s="99">
        <f t="shared" si="0"/>
        <v>0</v>
      </c>
    </row>
    <row r="34" ht="18.75" customHeight="1" spans="1:9">
      <c r="A34" s="97" t="s">
        <v>1136</v>
      </c>
      <c r="B34" s="98" t="s">
        <v>1137</v>
      </c>
      <c r="C34" s="99"/>
      <c r="D34" s="100"/>
      <c r="E34" s="100"/>
      <c r="F34" s="100"/>
      <c r="G34" s="100"/>
      <c r="H34" s="100"/>
      <c r="I34" s="99">
        <f t="shared" si="0"/>
        <v>0</v>
      </c>
    </row>
    <row r="35" ht="18.75" customHeight="1" spans="1:9">
      <c r="A35" s="97" t="s">
        <v>1145</v>
      </c>
      <c r="B35" s="98" t="s">
        <v>1146</v>
      </c>
      <c r="C35" s="99"/>
      <c r="D35" s="100"/>
      <c r="E35" s="100"/>
      <c r="F35" s="100"/>
      <c r="G35" s="100"/>
      <c r="H35" s="100"/>
      <c r="I35" s="99">
        <f t="shared" si="0"/>
        <v>0</v>
      </c>
    </row>
    <row r="36" ht="18.75" customHeight="1" spans="1:9">
      <c r="A36" s="97" t="s">
        <v>1163</v>
      </c>
      <c r="B36" s="98" t="s">
        <v>1164</v>
      </c>
      <c r="C36" s="99"/>
      <c r="D36" s="100"/>
      <c r="E36" s="100"/>
      <c r="F36" s="100"/>
      <c r="G36" s="100"/>
      <c r="H36" s="100"/>
      <c r="I36" s="99">
        <f t="shared" si="0"/>
        <v>0</v>
      </c>
    </row>
    <row r="37" ht="18.75" customHeight="1" spans="1:9">
      <c r="A37" s="97" t="s">
        <v>1177</v>
      </c>
      <c r="B37" s="98" t="s">
        <v>1178</v>
      </c>
      <c r="C37" s="99"/>
      <c r="D37" s="100"/>
      <c r="E37" s="100"/>
      <c r="F37" s="100"/>
      <c r="G37" s="100"/>
      <c r="H37" s="100"/>
      <c r="I37" s="99">
        <f t="shared" si="0"/>
        <v>0</v>
      </c>
    </row>
    <row r="38" ht="18.75" customHeight="1" spans="1:9">
      <c r="A38" s="97" t="s">
        <v>1197</v>
      </c>
      <c r="B38" s="98" t="s">
        <v>1198</v>
      </c>
      <c r="C38" s="99"/>
      <c r="D38" s="100"/>
      <c r="E38" s="100"/>
      <c r="F38" s="100"/>
      <c r="G38" s="100"/>
      <c r="H38" s="100"/>
      <c r="I38" s="99">
        <f t="shared" si="0"/>
        <v>0</v>
      </c>
    </row>
    <row r="39" ht="18.75" customHeight="1" spans="1:9">
      <c r="A39" s="97" t="s">
        <v>1202</v>
      </c>
      <c r="B39" s="98" t="s">
        <v>1203</v>
      </c>
      <c r="C39" s="99"/>
      <c r="D39" s="100"/>
      <c r="E39" s="100"/>
      <c r="F39" s="100"/>
      <c r="G39" s="100"/>
      <c r="H39" s="100"/>
      <c r="I39" s="99">
        <f t="shared" si="0"/>
        <v>0</v>
      </c>
    </row>
    <row r="40" ht="18.75" customHeight="1" spans="1:9">
      <c r="A40" s="97" t="s">
        <v>1207</v>
      </c>
      <c r="B40" s="98" t="s">
        <v>1208</v>
      </c>
      <c r="C40" s="99"/>
      <c r="D40" s="100"/>
      <c r="E40" s="100"/>
      <c r="F40" s="100"/>
      <c r="G40" s="100"/>
      <c r="H40" s="100"/>
      <c r="I40" s="99">
        <f t="shared" si="0"/>
        <v>0</v>
      </c>
    </row>
    <row r="41" ht="18.75" customHeight="1" spans="1:9">
      <c r="A41" s="97" t="s">
        <v>1209</v>
      </c>
      <c r="B41" s="98" t="s">
        <v>1210</v>
      </c>
      <c r="C41" s="99"/>
      <c r="D41" s="100"/>
      <c r="E41" s="100"/>
      <c r="F41" s="100"/>
      <c r="G41" s="100"/>
      <c r="H41" s="100"/>
      <c r="I41" s="99">
        <f t="shared" si="0"/>
        <v>0</v>
      </c>
    </row>
    <row r="42" ht="18.75" customHeight="1" spans="1:9">
      <c r="A42" s="97" t="s">
        <v>1221</v>
      </c>
      <c r="B42" s="98" t="s">
        <v>1222</v>
      </c>
      <c r="C42" s="99"/>
      <c r="D42" s="100"/>
      <c r="E42" s="100"/>
      <c r="F42" s="100"/>
      <c r="G42" s="100"/>
      <c r="H42" s="100"/>
      <c r="I42" s="99">
        <f t="shared" si="0"/>
        <v>0</v>
      </c>
    </row>
    <row r="43" ht="18.75" customHeight="1" spans="1:9">
      <c r="A43" s="97" t="s">
        <v>1229</v>
      </c>
      <c r="B43" s="98" t="s">
        <v>1230</v>
      </c>
      <c r="C43" s="99"/>
      <c r="D43" s="100"/>
      <c r="E43" s="100"/>
      <c r="F43" s="100"/>
      <c r="G43" s="100"/>
      <c r="H43" s="100"/>
      <c r="I43" s="99">
        <f t="shared" si="0"/>
        <v>0</v>
      </c>
    </row>
    <row r="44" ht="17.25" customHeight="1" spans="1:9">
      <c r="A44" s="102" t="s">
        <v>1247</v>
      </c>
      <c r="B44" s="98" t="s">
        <v>1248</v>
      </c>
      <c r="C44" s="99"/>
      <c r="D44" s="100"/>
      <c r="E44" s="100"/>
      <c r="F44" s="100"/>
      <c r="G44" s="100"/>
      <c r="H44" s="100"/>
      <c r="I44" s="99">
        <f t="shared" si="0"/>
        <v>0</v>
      </c>
    </row>
    <row r="45" ht="18.75" customHeight="1" spans="1:9">
      <c r="A45" s="102" t="s">
        <v>1250</v>
      </c>
      <c r="B45" s="98" t="s">
        <v>1251</v>
      </c>
      <c r="C45" s="99"/>
      <c r="D45" s="100"/>
      <c r="E45" s="100"/>
      <c r="F45" s="100"/>
      <c r="G45" s="100"/>
      <c r="H45" s="100"/>
      <c r="I45" s="99">
        <f t="shared" si="0"/>
        <v>0</v>
      </c>
    </row>
    <row r="46" ht="18.75" customHeight="1" spans="1:9">
      <c r="A46" s="102" t="s">
        <v>1274</v>
      </c>
      <c r="B46" s="98" t="s">
        <v>1275</v>
      </c>
      <c r="C46" s="99">
        <v>6000</v>
      </c>
      <c r="D46" s="100">
        <v>6000</v>
      </c>
      <c r="E46" s="100"/>
      <c r="F46" s="100"/>
      <c r="G46" s="100"/>
      <c r="H46" s="100"/>
      <c r="I46" s="99">
        <f t="shared" si="0"/>
        <v>0</v>
      </c>
    </row>
    <row r="47" ht="18.75" customHeight="1" spans="1:9">
      <c r="A47" s="102" t="s">
        <v>1306</v>
      </c>
      <c r="B47" s="98" t="s">
        <v>1307</v>
      </c>
      <c r="C47" s="99">
        <v>105</v>
      </c>
      <c r="D47" s="100">
        <v>105</v>
      </c>
      <c r="E47" s="100"/>
      <c r="F47" s="100"/>
      <c r="G47" s="100"/>
      <c r="H47" s="100"/>
      <c r="I47" s="99">
        <f t="shared" si="0"/>
        <v>0</v>
      </c>
    </row>
    <row r="48" ht="18.75" customHeight="1" spans="1:9">
      <c r="A48" s="102" t="s">
        <v>1340</v>
      </c>
      <c r="B48" s="98" t="s">
        <v>1341</v>
      </c>
      <c r="C48" s="99"/>
      <c r="D48" s="100"/>
      <c r="E48" s="100"/>
      <c r="F48" s="100"/>
      <c r="G48" s="100"/>
      <c r="H48" s="100"/>
      <c r="I48" s="99">
        <f t="shared" si="0"/>
        <v>0</v>
      </c>
    </row>
    <row r="49" ht="18.75" customHeight="1" spans="1:9">
      <c r="A49" s="102" t="s">
        <v>1366</v>
      </c>
      <c r="B49" s="98" t="s">
        <v>1367</v>
      </c>
      <c r="C49" s="99"/>
      <c r="D49" s="100"/>
      <c r="E49" s="100"/>
      <c r="F49" s="100"/>
      <c r="G49" s="100"/>
      <c r="H49" s="100"/>
      <c r="I49" s="99">
        <f t="shared" si="0"/>
        <v>0</v>
      </c>
    </row>
    <row r="50" ht="18.75" customHeight="1" spans="1:9">
      <c r="A50" s="102"/>
      <c r="B50" s="110"/>
      <c r="C50" s="111"/>
      <c r="D50" s="111"/>
      <c r="E50" s="111"/>
      <c r="F50" s="111"/>
      <c r="G50" s="111"/>
      <c r="H50" s="111"/>
      <c r="I50" s="111"/>
    </row>
    <row r="51" ht="18.75" customHeight="1" spans="1:9">
      <c r="A51" s="102"/>
      <c r="B51" s="110"/>
      <c r="C51" s="111"/>
      <c r="D51" s="111"/>
      <c r="E51" s="111"/>
      <c r="F51" s="111"/>
      <c r="G51" s="111"/>
      <c r="H51" s="111"/>
      <c r="I51" s="111"/>
    </row>
    <row r="52" ht="18.75" customHeight="1" spans="1:9">
      <c r="A52" s="102" t="s">
        <v>198</v>
      </c>
      <c r="B52" s="98" t="s">
        <v>199</v>
      </c>
      <c r="C52" s="112"/>
      <c r="D52" s="112">
        <f t="shared" ref="D52:I52" si="1">SUM(D6)</f>
        <v>0</v>
      </c>
      <c r="E52" s="112">
        <f t="shared" si="1"/>
        <v>0</v>
      </c>
      <c r="F52" s="112">
        <f t="shared" si="1"/>
        <v>0</v>
      </c>
      <c r="G52" s="112">
        <f t="shared" si="1"/>
        <v>0</v>
      </c>
      <c r="H52" s="112">
        <f t="shared" si="1"/>
        <v>0</v>
      </c>
      <c r="I52" s="112">
        <f t="shared" si="1"/>
        <v>0</v>
      </c>
    </row>
    <row r="53" ht="18.75" customHeight="1" spans="1:9">
      <c r="A53" s="97" t="s">
        <v>220</v>
      </c>
      <c r="B53" s="98" t="s">
        <v>221</v>
      </c>
      <c r="C53" s="112"/>
      <c r="D53" s="112">
        <f t="shared" ref="D53:I53" si="2">SUM(D7,D8,D9)</f>
        <v>0</v>
      </c>
      <c r="E53" s="112">
        <f t="shared" si="2"/>
        <v>0</v>
      </c>
      <c r="F53" s="112">
        <f t="shared" si="2"/>
        <v>0</v>
      </c>
      <c r="G53" s="112">
        <f t="shared" si="2"/>
        <v>0</v>
      </c>
      <c r="H53" s="112">
        <f t="shared" si="2"/>
        <v>0</v>
      </c>
      <c r="I53" s="112">
        <f t="shared" si="2"/>
        <v>0</v>
      </c>
    </row>
    <row r="54" ht="18.75" customHeight="1" spans="1:9">
      <c r="A54" s="97" t="s">
        <v>234</v>
      </c>
      <c r="B54" s="98" t="s">
        <v>235</v>
      </c>
      <c r="C54" s="112"/>
      <c r="D54" s="112">
        <f t="shared" ref="D54:I54" si="3">SUM(D10:D12)</f>
        <v>0</v>
      </c>
      <c r="E54" s="112">
        <f t="shared" si="3"/>
        <v>0</v>
      </c>
      <c r="F54" s="112">
        <f t="shared" si="3"/>
        <v>0</v>
      </c>
      <c r="G54" s="112">
        <f t="shared" si="3"/>
        <v>0</v>
      </c>
      <c r="H54" s="112">
        <f t="shared" si="3"/>
        <v>0</v>
      </c>
      <c r="I54" s="112">
        <f t="shared" si="3"/>
        <v>0</v>
      </c>
    </row>
    <row r="55" ht="18.75" customHeight="1" spans="1:9">
      <c r="A55" s="102" t="s">
        <v>307</v>
      </c>
      <c r="B55" s="98" t="s">
        <v>308</v>
      </c>
      <c r="C55" s="112"/>
      <c r="D55" s="112">
        <f t="shared" ref="D55:I55" si="4">SUM(D13:D14)</f>
        <v>0</v>
      </c>
      <c r="E55" s="112">
        <f t="shared" si="4"/>
        <v>0</v>
      </c>
      <c r="F55" s="112">
        <f t="shared" si="4"/>
        <v>0</v>
      </c>
      <c r="G55" s="112">
        <f t="shared" si="4"/>
        <v>0</v>
      </c>
      <c r="H55" s="112">
        <f t="shared" si="4"/>
        <v>0</v>
      </c>
      <c r="I55" s="112">
        <f t="shared" si="4"/>
        <v>0</v>
      </c>
    </row>
    <row r="56" ht="18.75" customHeight="1" spans="1:9">
      <c r="A56" s="102" t="s">
        <v>339</v>
      </c>
      <c r="B56" s="98" t="s">
        <v>340</v>
      </c>
      <c r="C56" s="112">
        <v>13665</v>
      </c>
      <c r="D56" s="112">
        <f t="shared" ref="D56:I56" si="5">SUM(D15:D24)</f>
        <v>13665</v>
      </c>
      <c r="E56" s="112">
        <f t="shared" si="5"/>
        <v>0</v>
      </c>
      <c r="F56" s="112">
        <f t="shared" si="5"/>
        <v>0</v>
      </c>
      <c r="G56" s="112">
        <f t="shared" si="5"/>
        <v>0</v>
      </c>
      <c r="H56" s="112">
        <f t="shared" si="5"/>
        <v>0</v>
      </c>
      <c r="I56" s="112">
        <f t="shared" si="5"/>
        <v>0</v>
      </c>
    </row>
    <row r="57" ht="21" customHeight="1" spans="1:9">
      <c r="A57" s="97" t="s">
        <v>353</v>
      </c>
      <c r="B57" s="98" t="s">
        <v>354</v>
      </c>
      <c r="C57" s="112"/>
      <c r="D57" s="112">
        <f t="shared" ref="D57:H57" si="6">SUM(D25:D32)</f>
        <v>0</v>
      </c>
      <c r="E57" s="112">
        <f t="shared" si="6"/>
        <v>0</v>
      </c>
      <c r="F57" s="112">
        <f t="shared" si="6"/>
        <v>0</v>
      </c>
      <c r="G57" s="112">
        <f t="shared" si="6"/>
        <v>0</v>
      </c>
      <c r="H57" s="112">
        <f t="shared" si="6"/>
        <v>0</v>
      </c>
      <c r="I57" s="112">
        <f>SUM(I25:I29)</f>
        <v>0</v>
      </c>
    </row>
    <row r="58" ht="21" customHeight="1" spans="1:9">
      <c r="A58" s="97" t="s">
        <v>371</v>
      </c>
      <c r="B58" s="98" t="s">
        <v>372</v>
      </c>
      <c r="C58" s="112"/>
      <c r="D58" s="112">
        <f t="shared" ref="D58:I58" si="7">SUM(D33:D40)</f>
        <v>0</v>
      </c>
      <c r="E58" s="112">
        <f t="shared" si="7"/>
        <v>0</v>
      </c>
      <c r="F58" s="112">
        <f t="shared" si="7"/>
        <v>0</v>
      </c>
      <c r="G58" s="112">
        <f t="shared" si="7"/>
        <v>0</v>
      </c>
      <c r="H58" s="112">
        <f t="shared" si="7"/>
        <v>0</v>
      </c>
      <c r="I58" s="112">
        <f t="shared" si="7"/>
        <v>0</v>
      </c>
    </row>
    <row r="59" ht="21" customHeight="1" spans="1:9">
      <c r="A59" s="97" t="s">
        <v>385</v>
      </c>
      <c r="B59" s="98" t="s">
        <v>386</v>
      </c>
      <c r="C59" s="112"/>
      <c r="D59" s="112">
        <f t="shared" ref="D59:I59" si="8">SUM(D41)</f>
        <v>0</v>
      </c>
      <c r="E59" s="112">
        <f t="shared" si="8"/>
        <v>0</v>
      </c>
      <c r="F59" s="112">
        <f t="shared" si="8"/>
        <v>0</v>
      </c>
      <c r="G59" s="112">
        <f t="shared" si="8"/>
        <v>0</v>
      </c>
      <c r="H59" s="112">
        <f t="shared" si="8"/>
        <v>0</v>
      </c>
      <c r="I59" s="112">
        <f t="shared" si="8"/>
        <v>0</v>
      </c>
    </row>
    <row r="60" ht="21" customHeight="1" spans="1:9">
      <c r="A60" s="97" t="s">
        <v>409</v>
      </c>
      <c r="B60" s="98" t="s">
        <v>410</v>
      </c>
      <c r="C60" s="112"/>
      <c r="D60" s="112"/>
      <c r="E60" s="112"/>
      <c r="F60" s="112"/>
      <c r="G60" s="112"/>
      <c r="H60" s="112"/>
      <c r="I60" s="112"/>
    </row>
    <row r="61" ht="21" customHeight="1" spans="1:9">
      <c r="A61" s="97" t="s">
        <v>484</v>
      </c>
      <c r="B61" s="98" t="s">
        <v>439</v>
      </c>
      <c r="C61" s="112"/>
      <c r="D61" s="112">
        <f t="shared" ref="D61:I61" si="9">SUM(D42:D45)</f>
        <v>0</v>
      </c>
      <c r="E61" s="112">
        <f t="shared" si="9"/>
        <v>0</v>
      </c>
      <c r="F61" s="112">
        <f t="shared" si="9"/>
        <v>0</v>
      </c>
      <c r="G61" s="112">
        <f t="shared" si="9"/>
        <v>0</v>
      </c>
      <c r="H61" s="112">
        <f t="shared" si="9"/>
        <v>0</v>
      </c>
      <c r="I61" s="112">
        <f t="shared" si="9"/>
        <v>0</v>
      </c>
    </row>
    <row r="62" ht="21" customHeight="1" spans="1:9">
      <c r="A62" s="102" t="s">
        <v>492</v>
      </c>
      <c r="B62" s="98" t="s">
        <v>493</v>
      </c>
      <c r="C62" s="112">
        <v>6000</v>
      </c>
      <c r="D62" s="112">
        <f t="shared" ref="D62:I62" si="10">SUM(D46)</f>
        <v>6000</v>
      </c>
      <c r="E62" s="112">
        <f t="shared" si="10"/>
        <v>0</v>
      </c>
      <c r="F62" s="112">
        <f t="shared" si="10"/>
        <v>0</v>
      </c>
      <c r="G62" s="112">
        <f t="shared" si="10"/>
        <v>0</v>
      </c>
      <c r="H62" s="112">
        <f t="shared" si="10"/>
        <v>0</v>
      </c>
      <c r="I62" s="112">
        <f t="shared" si="10"/>
        <v>0</v>
      </c>
    </row>
    <row r="63" ht="21" customHeight="1" spans="1:9">
      <c r="A63" s="102" t="s">
        <v>498</v>
      </c>
      <c r="B63" s="98" t="s">
        <v>499</v>
      </c>
      <c r="C63" s="112">
        <v>105</v>
      </c>
      <c r="D63" s="112">
        <f t="shared" ref="D63:I63" si="11">SUM(D47)</f>
        <v>105</v>
      </c>
      <c r="E63" s="112">
        <f t="shared" si="11"/>
        <v>0</v>
      </c>
      <c r="F63" s="112">
        <f t="shared" si="11"/>
        <v>0</v>
      </c>
      <c r="G63" s="112">
        <f t="shared" si="11"/>
        <v>0</v>
      </c>
      <c r="H63" s="112">
        <f t="shared" si="11"/>
        <v>0</v>
      </c>
      <c r="I63" s="112">
        <f t="shared" si="11"/>
        <v>0</v>
      </c>
    </row>
    <row r="64" ht="21" customHeight="1" spans="1:9">
      <c r="A64" s="102" t="s">
        <v>1338</v>
      </c>
      <c r="B64" s="98" t="s">
        <v>1339</v>
      </c>
      <c r="C64" s="112"/>
      <c r="D64" s="112">
        <f t="shared" ref="D64:I64" si="12">SUM(D48:D49)</f>
        <v>0</v>
      </c>
      <c r="E64" s="112">
        <f t="shared" si="12"/>
        <v>0</v>
      </c>
      <c r="F64" s="112">
        <f t="shared" si="12"/>
        <v>0</v>
      </c>
      <c r="G64" s="112">
        <f t="shared" si="12"/>
        <v>0</v>
      </c>
      <c r="H64" s="112">
        <f t="shared" si="12"/>
        <v>0</v>
      </c>
      <c r="I64" s="112">
        <f t="shared" si="12"/>
        <v>0</v>
      </c>
    </row>
    <row r="65" ht="21" customHeight="1" spans="1:9">
      <c r="A65" s="102"/>
      <c r="B65" s="98"/>
      <c r="C65" s="114"/>
      <c r="D65" s="114"/>
      <c r="E65" s="114"/>
      <c r="F65" s="114"/>
      <c r="G65" s="114"/>
      <c r="H65" s="114"/>
      <c r="I65" s="114"/>
    </row>
    <row r="66" ht="20.25" customHeight="1" spans="1:9">
      <c r="A66" s="102"/>
      <c r="B66" s="115" t="s">
        <v>749</v>
      </c>
      <c r="C66" s="112">
        <f t="shared" ref="C66:I66" si="13">SUM(C52:C64)</f>
        <v>19770</v>
      </c>
      <c r="D66" s="112">
        <f t="shared" si="13"/>
        <v>19770</v>
      </c>
      <c r="E66" s="112">
        <f t="shared" si="13"/>
        <v>0</v>
      </c>
      <c r="F66" s="112">
        <f t="shared" si="13"/>
        <v>0</v>
      </c>
      <c r="G66" s="112">
        <f t="shared" si="13"/>
        <v>0</v>
      </c>
      <c r="H66" s="112">
        <f t="shared" si="13"/>
        <v>0</v>
      </c>
      <c r="I66" s="112">
        <f t="shared" si="13"/>
        <v>0</v>
      </c>
    </row>
  </sheetData>
  <mergeCells count="10">
    <mergeCell ref="A2:I2"/>
    <mergeCell ref="A4:A5"/>
    <mergeCell ref="B4:B5"/>
    <mergeCell ref="C4:C5"/>
    <mergeCell ref="D4:D5"/>
    <mergeCell ref="E4:E5"/>
    <mergeCell ref="F4:F5"/>
    <mergeCell ref="G4:G5"/>
    <mergeCell ref="H4:H5"/>
    <mergeCell ref="I4:I5"/>
  </mergeCells>
  <pageMargins left="0.75" right="0.75" top="1" bottom="1" header="0.5" footer="0.5"/>
  <pageSetup paperSize="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7" sqref="A7:B7"/>
    </sheetView>
  </sheetViews>
  <sheetFormatPr defaultColWidth="7.95833333333333" defaultRowHeight="19.5" outlineLevelRow="6" outlineLevelCol="1"/>
  <cols>
    <col min="1" max="1" width="62.4583333333333" style="65" customWidth="1"/>
    <col min="2" max="2" width="40.0666666666667" style="65" customWidth="1"/>
    <col min="3" max="16384" width="7.95833333333333" style="65"/>
  </cols>
  <sheetData>
    <row r="1" s="65" customFormat="1" ht="34.5" customHeight="1" spans="1:1">
      <c r="A1" s="78" t="s">
        <v>1418</v>
      </c>
    </row>
    <row r="2" s="65" customFormat="1" ht="22.5" spans="1:2">
      <c r="A2" s="79" t="s">
        <v>1419</v>
      </c>
      <c r="B2" s="79"/>
    </row>
    <row r="3" s="65" customFormat="1" spans="1:2">
      <c r="A3" s="80"/>
      <c r="B3" s="71" t="s">
        <v>778</v>
      </c>
    </row>
    <row r="4" s="65" customFormat="1" ht="30.75" customHeight="1" spans="1:2">
      <c r="A4" s="81" t="s">
        <v>1420</v>
      </c>
      <c r="B4" s="81" t="s">
        <v>780</v>
      </c>
    </row>
    <row r="5" s="65" customFormat="1" ht="39.75" customHeight="1" spans="1:2">
      <c r="A5" s="82" t="s">
        <v>1421</v>
      </c>
      <c r="B5" s="83"/>
    </row>
    <row r="6" s="65" customFormat="1" ht="39.75" customHeight="1" spans="1:2">
      <c r="A6" s="84" t="s">
        <v>1422</v>
      </c>
      <c r="B6" s="85"/>
    </row>
    <row r="7" s="65" customFormat="1" ht="28.5" customHeight="1" spans="1:2">
      <c r="A7" s="86" t="s">
        <v>1423</v>
      </c>
      <c r="B7" s="86"/>
    </row>
  </sheetData>
  <mergeCells count="2">
    <mergeCell ref="A2:B2"/>
    <mergeCell ref="A7:B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2" sqref="A2:C2"/>
    </sheetView>
  </sheetViews>
  <sheetFormatPr defaultColWidth="7.95833333333333" defaultRowHeight="19.5" outlineLevelRow="6" outlineLevelCol="2"/>
  <cols>
    <col min="1" max="1" width="47.525" style="65" customWidth="1"/>
    <col min="2" max="2" width="22.4916666666667" style="66" customWidth="1"/>
    <col min="3" max="3" width="22.4916666666667" style="65" customWidth="1"/>
    <col min="4" max="16384" width="7.95833333333333" style="65"/>
  </cols>
  <sheetData>
    <row r="1" s="65" customFormat="1" spans="1:2">
      <c r="A1" s="4" t="s">
        <v>1424</v>
      </c>
      <c r="B1" s="66"/>
    </row>
    <row r="2" s="65" customFormat="1" ht="33.75" customHeight="1" spans="1:3">
      <c r="A2" s="67" t="s">
        <v>1425</v>
      </c>
      <c r="B2" s="68"/>
      <c r="C2" s="67"/>
    </row>
    <row r="3" s="65" customFormat="1" spans="1:3">
      <c r="A3" s="69"/>
      <c r="B3" s="70"/>
      <c r="C3" s="71" t="s">
        <v>787</v>
      </c>
    </row>
    <row r="4" s="65" customFormat="1" ht="32.25" customHeight="1" spans="1:3">
      <c r="A4" s="72" t="s">
        <v>2</v>
      </c>
      <c r="B4" s="73" t="s">
        <v>8</v>
      </c>
      <c r="C4" s="72" t="s">
        <v>788</v>
      </c>
    </row>
    <row r="5" s="65" customFormat="1" ht="29.25" customHeight="1" spans="1:3">
      <c r="A5" s="74" t="s">
        <v>1426</v>
      </c>
      <c r="B5" s="75">
        <v>16.44</v>
      </c>
      <c r="C5" s="74"/>
    </row>
    <row r="6" s="65" customFormat="1" ht="29.25" customHeight="1" spans="1:3">
      <c r="A6" s="74" t="s">
        <v>1427</v>
      </c>
      <c r="B6" s="75">
        <v>16.44</v>
      </c>
      <c r="C6" s="74"/>
    </row>
    <row r="7" s="65" customFormat="1" ht="29.25" customHeight="1" spans="1:3">
      <c r="A7" s="76" t="s">
        <v>791</v>
      </c>
      <c r="B7" s="77">
        <v>0</v>
      </c>
      <c r="C7" s="76"/>
    </row>
  </sheetData>
  <mergeCells count="1">
    <mergeCell ref="A2:C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opLeftCell="A10" workbookViewId="0">
      <selection activeCell="A1" sqref="A1"/>
    </sheetView>
  </sheetViews>
  <sheetFormatPr defaultColWidth="7.70833333333333" defaultRowHeight="13.5" customHeight="1"/>
  <cols>
    <col min="1" max="1" width="9.28333333333333" style="33" customWidth="1"/>
    <col min="2" max="2" width="33.7083333333333" style="33" customWidth="1"/>
    <col min="3" max="4" width="9.28333333333333" style="33" customWidth="1"/>
    <col min="5" max="5" width="10.7083333333333" style="33" customWidth="1"/>
    <col min="6" max="6" width="9.28333333333333" style="33" customWidth="1"/>
    <col min="7" max="7" width="36.425" style="33" customWidth="1"/>
    <col min="8" max="8" width="10.7083333333333" style="33" customWidth="1"/>
    <col min="9" max="15" width="11.425" style="33" customWidth="1"/>
    <col min="16" max="16" width="10.7083333333333" style="33" customWidth="1"/>
    <col min="17" max="16384" width="7.70833333333333" style="33"/>
  </cols>
  <sheetData>
    <row r="1" s="33" customFormat="1" ht="14.25" customHeight="1" spans="1:16">
      <c r="A1" s="34" t="s">
        <v>1428</v>
      </c>
      <c r="B1" s="35"/>
      <c r="C1" s="36"/>
      <c r="D1" s="36"/>
      <c r="E1" s="36"/>
      <c r="F1" s="36"/>
      <c r="G1" s="36"/>
      <c r="H1" s="36"/>
      <c r="I1" s="36"/>
      <c r="J1" s="36"/>
      <c r="K1" s="36"/>
      <c r="L1" s="36"/>
      <c r="M1" s="36"/>
      <c r="N1" s="36"/>
      <c r="O1" s="36"/>
      <c r="P1" s="36"/>
    </row>
    <row r="2" s="33" customFormat="1" ht="30" customHeight="1" spans="1:16">
      <c r="A2" s="37" t="s">
        <v>1429</v>
      </c>
      <c r="B2" s="37"/>
      <c r="C2" s="37"/>
      <c r="D2" s="37"/>
      <c r="E2" s="37"/>
      <c r="F2" s="37"/>
      <c r="G2" s="37"/>
      <c r="H2" s="37"/>
      <c r="I2" s="37"/>
      <c r="J2" s="37"/>
      <c r="K2" s="37"/>
      <c r="L2" s="37"/>
      <c r="M2" s="37"/>
      <c r="N2" s="37"/>
      <c r="O2" s="37"/>
      <c r="P2" s="37"/>
    </row>
    <row r="3" s="33" customFormat="1" ht="21" customHeight="1" spans="1:16">
      <c r="A3" s="38"/>
      <c r="B3" s="39"/>
      <c r="C3" s="40"/>
      <c r="D3" s="40"/>
      <c r="E3" s="40"/>
      <c r="F3" s="40"/>
      <c r="G3" s="40"/>
      <c r="H3" s="40"/>
      <c r="I3" s="40"/>
      <c r="J3" s="40"/>
      <c r="K3" s="40"/>
      <c r="L3" s="40"/>
      <c r="M3" s="40"/>
      <c r="N3" s="40"/>
      <c r="O3" s="60" t="s">
        <v>1430</v>
      </c>
      <c r="P3" s="60"/>
    </row>
    <row r="4" s="33" customFormat="1" ht="31.5" customHeight="1" spans="1:16">
      <c r="A4" s="41" t="s">
        <v>506</v>
      </c>
      <c r="B4" s="42"/>
      <c r="C4" s="42"/>
      <c r="D4" s="42"/>
      <c r="E4" s="43"/>
      <c r="F4" s="44" t="s">
        <v>507</v>
      </c>
      <c r="G4" s="44"/>
      <c r="H4" s="44"/>
      <c r="I4" s="44"/>
      <c r="J4" s="44"/>
      <c r="K4" s="44"/>
      <c r="L4" s="44"/>
      <c r="M4" s="44"/>
      <c r="N4" s="44"/>
      <c r="O4" s="44"/>
      <c r="P4" s="44"/>
    </row>
    <row r="5" s="33" customFormat="1" ht="37.5" customHeight="1" spans="1:16">
      <c r="A5" s="45" t="s">
        <v>6</v>
      </c>
      <c r="B5" s="46" t="s">
        <v>2</v>
      </c>
      <c r="C5" s="47" t="s">
        <v>1431</v>
      </c>
      <c r="D5" s="47" t="s">
        <v>1432</v>
      </c>
      <c r="E5" s="45" t="s">
        <v>1433</v>
      </c>
      <c r="F5" s="45" t="s">
        <v>6</v>
      </c>
      <c r="G5" s="46" t="s">
        <v>2</v>
      </c>
      <c r="H5" s="48" t="s">
        <v>1434</v>
      </c>
      <c r="I5" s="61"/>
      <c r="J5" s="61"/>
      <c r="K5" s="62"/>
      <c r="L5" s="41" t="s">
        <v>780</v>
      </c>
      <c r="M5" s="42"/>
      <c r="N5" s="42"/>
      <c r="O5" s="43"/>
      <c r="P5" s="45" t="s">
        <v>1433</v>
      </c>
    </row>
    <row r="6" s="33" customFormat="1" ht="37.5" customHeight="1" spans="1:16">
      <c r="A6" s="49"/>
      <c r="B6" s="50"/>
      <c r="C6" s="51"/>
      <c r="D6" s="51"/>
      <c r="E6" s="49"/>
      <c r="F6" s="49"/>
      <c r="G6" s="50"/>
      <c r="H6" s="52" t="s">
        <v>751</v>
      </c>
      <c r="I6" s="52" t="s">
        <v>1435</v>
      </c>
      <c r="J6" s="52" t="s">
        <v>1436</v>
      </c>
      <c r="K6" s="52" t="s">
        <v>439</v>
      </c>
      <c r="L6" s="52" t="s">
        <v>751</v>
      </c>
      <c r="M6" s="52" t="s">
        <v>1435</v>
      </c>
      <c r="N6" s="52" t="s">
        <v>1436</v>
      </c>
      <c r="O6" s="52" t="s">
        <v>439</v>
      </c>
      <c r="P6" s="49"/>
    </row>
    <row r="7" s="33" customFormat="1" ht="33" customHeight="1" spans="1:16">
      <c r="A7" s="53" t="s">
        <v>1437</v>
      </c>
      <c r="B7" s="53" t="s">
        <v>1438</v>
      </c>
      <c r="C7" s="54"/>
      <c r="D7" s="54"/>
      <c r="E7" s="55">
        <f t="shared" ref="E7:E11" si="0">IFERROR($D7/C7,)</f>
        <v>0</v>
      </c>
      <c r="F7" s="53" t="s">
        <v>1439</v>
      </c>
      <c r="G7" s="53" t="s">
        <v>1440</v>
      </c>
      <c r="H7" s="56">
        <f t="shared" ref="H7:H11" si="1">SUM(I7:K7)</f>
        <v>0</v>
      </c>
      <c r="I7" s="54"/>
      <c r="J7" s="54"/>
      <c r="K7" s="54"/>
      <c r="L7" s="56">
        <f t="shared" ref="L7:L11" si="2">SUM(M7:O7)</f>
        <v>0</v>
      </c>
      <c r="M7" s="54"/>
      <c r="N7" s="54"/>
      <c r="O7" s="54"/>
      <c r="P7" s="55">
        <f t="shared" ref="P7:P11" si="3">IFERROR($L7/H7,)</f>
        <v>0</v>
      </c>
    </row>
    <row r="8" s="33" customFormat="1" ht="33" customHeight="1" spans="1:16">
      <c r="A8" s="53" t="s">
        <v>1441</v>
      </c>
      <c r="B8" s="53" t="s">
        <v>1442</v>
      </c>
      <c r="C8" s="54"/>
      <c r="D8" s="54"/>
      <c r="E8" s="55">
        <f t="shared" si="0"/>
        <v>0</v>
      </c>
      <c r="F8" s="53" t="s">
        <v>1443</v>
      </c>
      <c r="G8" s="53" t="s">
        <v>1444</v>
      </c>
      <c r="H8" s="56">
        <f t="shared" si="1"/>
        <v>2</v>
      </c>
      <c r="I8" s="54"/>
      <c r="J8" s="54">
        <v>2</v>
      </c>
      <c r="K8" s="54"/>
      <c r="L8" s="56">
        <f t="shared" si="2"/>
        <v>68</v>
      </c>
      <c r="M8" s="54"/>
      <c r="N8" s="54">
        <v>68</v>
      </c>
      <c r="O8" s="54"/>
      <c r="P8" s="55">
        <f t="shared" si="3"/>
        <v>34</v>
      </c>
    </row>
    <row r="9" s="33" customFormat="1" ht="33" customHeight="1" spans="1:16">
      <c r="A9" s="53" t="s">
        <v>1445</v>
      </c>
      <c r="B9" s="53" t="s">
        <v>1446</v>
      </c>
      <c r="C9" s="54"/>
      <c r="D9" s="54"/>
      <c r="E9" s="55">
        <f t="shared" si="0"/>
        <v>0</v>
      </c>
      <c r="F9" s="53" t="s">
        <v>1447</v>
      </c>
      <c r="G9" s="53" t="s">
        <v>1448</v>
      </c>
      <c r="H9" s="56">
        <f t="shared" si="1"/>
        <v>0</v>
      </c>
      <c r="I9" s="54"/>
      <c r="J9" s="54"/>
      <c r="K9" s="54"/>
      <c r="L9" s="56">
        <f t="shared" si="2"/>
        <v>0</v>
      </c>
      <c r="M9" s="54"/>
      <c r="N9" s="54"/>
      <c r="O9" s="54"/>
      <c r="P9" s="55">
        <f t="shared" si="3"/>
        <v>0</v>
      </c>
    </row>
    <row r="10" s="33" customFormat="1" ht="33" customHeight="1" spans="1:16">
      <c r="A10" s="53" t="s">
        <v>1449</v>
      </c>
      <c r="B10" s="53" t="s">
        <v>1450</v>
      </c>
      <c r="C10" s="54"/>
      <c r="D10" s="54"/>
      <c r="E10" s="55">
        <f t="shared" si="0"/>
        <v>0</v>
      </c>
      <c r="F10" s="53" t="s">
        <v>1451</v>
      </c>
      <c r="G10" s="53" t="s">
        <v>1452</v>
      </c>
      <c r="H10" s="56">
        <f t="shared" si="1"/>
        <v>0</v>
      </c>
      <c r="I10" s="54"/>
      <c r="J10" s="54"/>
      <c r="K10" s="54"/>
      <c r="L10" s="56">
        <f t="shared" si="2"/>
        <v>0</v>
      </c>
      <c r="M10" s="54"/>
      <c r="N10" s="54"/>
      <c r="O10" s="54"/>
      <c r="P10" s="55">
        <f t="shared" si="3"/>
        <v>0</v>
      </c>
    </row>
    <row r="11" s="33" customFormat="1" ht="33" customHeight="1" spans="1:16">
      <c r="A11" s="53" t="s">
        <v>1453</v>
      </c>
      <c r="B11" s="53" t="s">
        <v>1454</v>
      </c>
      <c r="C11" s="54"/>
      <c r="D11" s="54"/>
      <c r="E11" s="55">
        <f t="shared" si="0"/>
        <v>0</v>
      </c>
      <c r="F11" s="53" t="s">
        <v>1455</v>
      </c>
      <c r="G11" s="53" t="s">
        <v>1456</v>
      </c>
      <c r="H11" s="56">
        <f t="shared" si="1"/>
        <v>0</v>
      </c>
      <c r="I11" s="54"/>
      <c r="J11" s="54"/>
      <c r="K11" s="54"/>
      <c r="L11" s="56">
        <f t="shared" si="2"/>
        <v>0</v>
      </c>
      <c r="M11" s="54"/>
      <c r="N11" s="54"/>
      <c r="O11" s="54"/>
      <c r="P11" s="55">
        <f t="shared" si="3"/>
        <v>0</v>
      </c>
    </row>
    <row r="12" s="33" customFormat="1" ht="33" customHeight="1" spans="1:16">
      <c r="A12" s="53"/>
      <c r="B12" s="53"/>
      <c r="C12" s="57"/>
      <c r="D12" s="57"/>
      <c r="E12" s="55"/>
      <c r="F12" s="53"/>
      <c r="G12" s="53"/>
      <c r="H12" s="56"/>
      <c r="I12" s="57"/>
      <c r="J12" s="57"/>
      <c r="K12" s="57"/>
      <c r="L12" s="56"/>
      <c r="M12" s="57"/>
      <c r="N12" s="57"/>
      <c r="O12" s="57"/>
      <c r="P12" s="55"/>
    </row>
    <row r="13" s="33" customFormat="1" ht="33" customHeight="1" spans="1:16">
      <c r="A13" s="53"/>
      <c r="B13" s="58" t="s">
        <v>508</v>
      </c>
      <c r="C13" s="56">
        <f>SUM(C7:C11)</f>
        <v>0</v>
      </c>
      <c r="D13" s="56">
        <f>SUM(D7:D11)</f>
        <v>0</v>
      </c>
      <c r="E13" s="55">
        <f t="shared" ref="E13:E20" si="4">IFERROR($D13/C13,)</f>
        <v>0</v>
      </c>
      <c r="F13" s="53"/>
      <c r="G13" s="58" t="s">
        <v>509</v>
      </c>
      <c r="H13" s="56">
        <f>SUM(I13:K13)</f>
        <v>2</v>
      </c>
      <c r="I13" s="56">
        <f t="shared" ref="I13:K13" si="5">SUM(I7:I11)</f>
        <v>0</v>
      </c>
      <c r="J13" s="56">
        <f t="shared" si="5"/>
        <v>2</v>
      </c>
      <c r="K13" s="56">
        <f t="shared" si="5"/>
        <v>0</v>
      </c>
      <c r="L13" s="56">
        <f>SUM(M13:O13)</f>
        <v>68</v>
      </c>
      <c r="M13" s="56">
        <f t="shared" ref="M13:O13" si="6">SUM(M7:M11)</f>
        <v>0</v>
      </c>
      <c r="N13" s="56">
        <f t="shared" si="6"/>
        <v>68</v>
      </c>
      <c r="O13" s="56">
        <f t="shared" si="6"/>
        <v>0</v>
      </c>
      <c r="P13" s="55">
        <f t="shared" ref="P13:P23" si="7">IFERROR($L13/H13,)</f>
        <v>34</v>
      </c>
    </row>
    <row r="14" s="33" customFormat="1" ht="33" customHeight="1" spans="1:16">
      <c r="A14" s="53" t="s">
        <v>510</v>
      </c>
      <c r="B14" s="53" t="s">
        <v>511</v>
      </c>
      <c r="C14" s="56">
        <f>C15+C17+C19</f>
        <v>55</v>
      </c>
      <c r="D14" s="56">
        <f>D15+D17+D19</f>
        <v>68</v>
      </c>
      <c r="E14" s="55">
        <f t="shared" si="4"/>
        <v>1.23636363636364</v>
      </c>
      <c r="F14" s="53" t="s">
        <v>512</v>
      </c>
      <c r="G14" s="53" t="s">
        <v>513</v>
      </c>
      <c r="H14" s="56">
        <f t="shared" ref="H14:O14" si="8">H15+H17+H19+H21</f>
        <v>53</v>
      </c>
      <c r="I14" s="63">
        <f t="shared" si="8"/>
        <v>0</v>
      </c>
      <c r="J14" s="63">
        <f t="shared" si="8"/>
        <v>0</v>
      </c>
      <c r="K14" s="63">
        <f t="shared" si="8"/>
        <v>0</v>
      </c>
      <c r="L14" s="56">
        <f t="shared" si="8"/>
        <v>0</v>
      </c>
      <c r="M14" s="64">
        <f t="shared" si="8"/>
        <v>0</v>
      </c>
      <c r="N14" s="64">
        <f t="shared" si="8"/>
        <v>0</v>
      </c>
      <c r="O14" s="64">
        <f t="shared" si="8"/>
        <v>0</v>
      </c>
      <c r="P14" s="55">
        <f t="shared" si="7"/>
        <v>0</v>
      </c>
    </row>
    <row r="15" s="33" customFormat="1" ht="33" customHeight="1" spans="1:16">
      <c r="A15" s="53" t="s">
        <v>1457</v>
      </c>
      <c r="B15" s="53" t="s">
        <v>1458</v>
      </c>
      <c r="C15" s="56">
        <f t="shared" ref="C15:O15" si="9">C16</f>
        <v>16</v>
      </c>
      <c r="D15" s="56">
        <f t="shared" si="9"/>
        <v>15</v>
      </c>
      <c r="E15" s="55">
        <f t="shared" si="4"/>
        <v>0.9375</v>
      </c>
      <c r="F15" s="53" t="s">
        <v>1459</v>
      </c>
      <c r="G15" s="53" t="s">
        <v>1460</v>
      </c>
      <c r="H15" s="56">
        <f t="shared" si="9"/>
        <v>0</v>
      </c>
      <c r="I15" s="63">
        <f t="shared" si="9"/>
        <v>0</v>
      </c>
      <c r="J15" s="63">
        <f t="shared" si="9"/>
        <v>0</v>
      </c>
      <c r="K15" s="63">
        <f t="shared" si="9"/>
        <v>0</v>
      </c>
      <c r="L15" s="56">
        <f t="shared" si="9"/>
        <v>0</v>
      </c>
      <c r="M15" s="64">
        <f t="shared" si="9"/>
        <v>0</v>
      </c>
      <c r="N15" s="64">
        <f t="shared" si="9"/>
        <v>0</v>
      </c>
      <c r="O15" s="64">
        <f t="shared" si="9"/>
        <v>0</v>
      </c>
      <c r="P15" s="55">
        <f t="shared" si="7"/>
        <v>0</v>
      </c>
    </row>
    <row r="16" s="33" customFormat="1" ht="33" customHeight="1" spans="1:16">
      <c r="A16" s="53" t="s">
        <v>1461</v>
      </c>
      <c r="B16" s="53" t="s">
        <v>1458</v>
      </c>
      <c r="C16" s="56">
        <v>16</v>
      </c>
      <c r="D16" s="56">
        <v>15</v>
      </c>
      <c r="E16" s="55">
        <f t="shared" si="4"/>
        <v>0.9375</v>
      </c>
      <c r="F16" s="53" t="s">
        <v>1462</v>
      </c>
      <c r="G16" s="53" t="s">
        <v>1463</v>
      </c>
      <c r="H16" s="54"/>
      <c r="I16" s="63"/>
      <c r="J16" s="63"/>
      <c r="K16" s="63"/>
      <c r="L16" s="54"/>
      <c r="M16" s="64"/>
      <c r="N16" s="64"/>
      <c r="O16" s="64"/>
      <c r="P16" s="55">
        <f t="shared" si="7"/>
        <v>0</v>
      </c>
    </row>
    <row r="17" s="33" customFormat="1" ht="33" customHeight="1" spans="1:16">
      <c r="A17" s="53" t="s">
        <v>644</v>
      </c>
      <c r="B17" s="53" t="s">
        <v>645</v>
      </c>
      <c r="C17" s="56">
        <f t="shared" ref="C17:O17" si="10">C18</f>
        <v>0</v>
      </c>
      <c r="D17" s="56">
        <f t="shared" si="10"/>
        <v>0</v>
      </c>
      <c r="E17" s="55">
        <f t="shared" si="4"/>
        <v>0</v>
      </c>
      <c r="F17" s="53" t="s">
        <v>646</v>
      </c>
      <c r="G17" s="53" t="s">
        <v>647</v>
      </c>
      <c r="H17" s="56">
        <f t="shared" si="10"/>
        <v>0</v>
      </c>
      <c r="I17" s="63">
        <f t="shared" si="10"/>
        <v>0</v>
      </c>
      <c r="J17" s="63">
        <f t="shared" si="10"/>
        <v>0</v>
      </c>
      <c r="K17" s="63">
        <f t="shared" si="10"/>
        <v>0</v>
      </c>
      <c r="L17" s="56">
        <f t="shared" si="10"/>
        <v>0</v>
      </c>
      <c r="M17" s="64">
        <f t="shared" si="10"/>
        <v>0</v>
      </c>
      <c r="N17" s="64">
        <f t="shared" si="10"/>
        <v>0</v>
      </c>
      <c r="O17" s="64">
        <f t="shared" si="10"/>
        <v>0</v>
      </c>
      <c r="P17" s="55">
        <f t="shared" si="7"/>
        <v>0</v>
      </c>
    </row>
    <row r="18" s="33" customFormat="1" ht="33" customHeight="1" spans="1:16">
      <c r="A18" s="53" t="s">
        <v>1464</v>
      </c>
      <c r="B18" s="53" t="s">
        <v>1465</v>
      </c>
      <c r="C18" s="54"/>
      <c r="D18" s="54"/>
      <c r="E18" s="55">
        <f t="shared" si="4"/>
        <v>0</v>
      </c>
      <c r="F18" s="53" t="s">
        <v>1466</v>
      </c>
      <c r="G18" s="53" t="s">
        <v>1467</v>
      </c>
      <c r="H18" s="54"/>
      <c r="I18" s="63"/>
      <c r="J18" s="63"/>
      <c r="K18" s="63"/>
      <c r="L18" s="54"/>
      <c r="M18" s="64"/>
      <c r="N18" s="64"/>
      <c r="O18" s="64"/>
      <c r="P18" s="55">
        <f t="shared" si="7"/>
        <v>0</v>
      </c>
    </row>
    <row r="19" s="33" customFormat="1" ht="33" customHeight="1" spans="1:16">
      <c r="A19" s="53" t="s">
        <v>656</v>
      </c>
      <c r="B19" s="53" t="s">
        <v>657</v>
      </c>
      <c r="C19" s="56">
        <f t="shared" ref="C19:O19" si="11">C20</f>
        <v>39</v>
      </c>
      <c r="D19" s="56">
        <f t="shared" si="11"/>
        <v>53</v>
      </c>
      <c r="E19" s="55">
        <f t="shared" si="4"/>
        <v>1.35897435897436</v>
      </c>
      <c r="F19" s="53" t="s">
        <v>658</v>
      </c>
      <c r="G19" s="53" t="s">
        <v>659</v>
      </c>
      <c r="H19" s="56">
        <f t="shared" si="11"/>
        <v>0</v>
      </c>
      <c r="I19" s="63">
        <f t="shared" si="11"/>
        <v>0</v>
      </c>
      <c r="J19" s="63">
        <f t="shared" si="11"/>
        <v>0</v>
      </c>
      <c r="K19" s="63">
        <f t="shared" si="11"/>
        <v>0</v>
      </c>
      <c r="L19" s="56">
        <f t="shared" si="11"/>
        <v>0</v>
      </c>
      <c r="M19" s="64">
        <f t="shared" si="11"/>
        <v>0</v>
      </c>
      <c r="N19" s="64">
        <f t="shared" si="11"/>
        <v>0</v>
      </c>
      <c r="O19" s="64">
        <f t="shared" si="11"/>
        <v>0</v>
      </c>
      <c r="P19" s="55">
        <f t="shared" si="7"/>
        <v>0</v>
      </c>
    </row>
    <row r="20" s="33" customFormat="1" ht="33" customHeight="1" spans="1:16">
      <c r="A20" s="53" t="s">
        <v>1468</v>
      </c>
      <c r="B20" s="53" t="s">
        <v>1469</v>
      </c>
      <c r="C20" s="54">
        <v>39</v>
      </c>
      <c r="D20" s="56">
        <f>$H$21</f>
        <v>53</v>
      </c>
      <c r="E20" s="55">
        <f t="shared" si="4"/>
        <v>1.35897435897436</v>
      </c>
      <c r="F20" s="53" t="s">
        <v>1470</v>
      </c>
      <c r="G20" s="53" t="s">
        <v>1471</v>
      </c>
      <c r="H20" s="54"/>
      <c r="I20" s="63"/>
      <c r="J20" s="63"/>
      <c r="K20" s="63"/>
      <c r="L20" s="54"/>
      <c r="M20" s="64"/>
      <c r="N20" s="64"/>
      <c r="O20" s="64"/>
      <c r="P20" s="55">
        <f t="shared" si="7"/>
        <v>0</v>
      </c>
    </row>
    <row r="21" s="33" customFormat="1" ht="33" customHeight="1" spans="1:16">
      <c r="A21" s="53"/>
      <c r="B21" s="53"/>
      <c r="C21" s="57"/>
      <c r="D21" s="57"/>
      <c r="E21" s="55"/>
      <c r="F21" s="53" t="s">
        <v>664</v>
      </c>
      <c r="G21" s="53" t="s">
        <v>665</v>
      </c>
      <c r="H21" s="56">
        <f t="shared" ref="H21:O21" si="12">H22</f>
        <v>53</v>
      </c>
      <c r="I21" s="63">
        <f t="shared" si="12"/>
        <v>0</v>
      </c>
      <c r="J21" s="63">
        <f t="shared" si="12"/>
        <v>0</v>
      </c>
      <c r="K21" s="63">
        <f t="shared" si="12"/>
        <v>0</v>
      </c>
      <c r="L21" s="56">
        <f t="shared" si="12"/>
        <v>0</v>
      </c>
      <c r="M21" s="64">
        <f t="shared" si="12"/>
        <v>0</v>
      </c>
      <c r="N21" s="64">
        <f t="shared" si="12"/>
        <v>0</v>
      </c>
      <c r="O21" s="64">
        <f t="shared" si="12"/>
        <v>0</v>
      </c>
      <c r="P21" s="55">
        <f t="shared" si="7"/>
        <v>0</v>
      </c>
    </row>
    <row r="22" s="33" customFormat="1" ht="33" customHeight="1" spans="1:16">
      <c r="A22" s="53"/>
      <c r="B22" s="53"/>
      <c r="C22" s="57"/>
      <c r="D22" s="57"/>
      <c r="E22" s="55"/>
      <c r="F22" s="53" t="s">
        <v>1472</v>
      </c>
      <c r="G22" s="53" t="s">
        <v>1473</v>
      </c>
      <c r="H22" s="54">
        <v>53</v>
      </c>
      <c r="I22" s="63"/>
      <c r="J22" s="63"/>
      <c r="K22" s="63"/>
      <c r="L22" s="54"/>
      <c r="M22" s="64"/>
      <c r="N22" s="64"/>
      <c r="O22" s="64"/>
      <c r="P22" s="55">
        <f t="shared" si="7"/>
        <v>0</v>
      </c>
    </row>
    <row r="23" s="33" customFormat="1" ht="33" customHeight="1" spans="1:16">
      <c r="A23" s="53"/>
      <c r="B23" s="59" t="s">
        <v>1474</v>
      </c>
      <c r="C23" s="56">
        <f>SUM(C13,C14)</f>
        <v>55</v>
      </c>
      <c r="D23" s="56">
        <f>SUM(D13,D14)</f>
        <v>68</v>
      </c>
      <c r="E23" s="55">
        <f>IFERROR($D23/C23,)</f>
        <v>1.23636363636364</v>
      </c>
      <c r="F23" s="53"/>
      <c r="G23" s="59" t="s">
        <v>1475</v>
      </c>
      <c r="H23" s="56">
        <f t="shared" ref="H23:O23" si="13">SUM(H13:H14)</f>
        <v>55</v>
      </c>
      <c r="I23" s="63">
        <f t="shared" si="13"/>
        <v>0</v>
      </c>
      <c r="J23" s="63">
        <f t="shared" si="13"/>
        <v>2</v>
      </c>
      <c r="K23" s="63">
        <f t="shared" si="13"/>
        <v>0</v>
      </c>
      <c r="L23" s="56">
        <f t="shared" si="13"/>
        <v>68</v>
      </c>
      <c r="M23" s="64">
        <f t="shared" si="13"/>
        <v>0</v>
      </c>
      <c r="N23" s="64">
        <f t="shared" si="13"/>
        <v>68</v>
      </c>
      <c r="O23" s="64">
        <f t="shared" si="13"/>
        <v>0</v>
      </c>
      <c r="P23" s="55">
        <f t="shared" si="7"/>
        <v>1.23636363636364</v>
      </c>
    </row>
  </sheetData>
  <mergeCells count="14">
    <mergeCell ref="A2:P2"/>
    <mergeCell ref="O3:P3"/>
    <mergeCell ref="A4:E4"/>
    <mergeCell ref="F4:P4"/>
    <mergeCell ref="H5:K5"/>
    <mergeCell ref="L5:O5"/>
    <mergeCell ref="A5:A6"/>
    <mergeCell ref="B5:B6"/>
    <mergeCell ref="C5:C6"/>
    <mergeCell ref="D5:D6"/>
    <mergeCell ref="E5:E6"/>
    <mergeCell ref="F5:F6"/>
    <mergeCell ref="G5:G6"/>
    <mergeCell ref="P5:P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2" sqref="A2:I2"/>
    </sheetView>
  </sheetViews>
  <sheetFormatPr defaultColWidth="7.95833333333333" defaultRowHeight="12"/>
  <cols>
    <col min="1" max="1" width="38.1" style="1" customWidth="1"/>
    <col min="2" max="2" width="13.4583333333333" style="1" customWidth="1"/>
    <col min="3" max="3" width="9.725" style="1"/>
    <col min="4" max="4" width="9.81666666666667" style="1"/>
    <col min="5" max="5" width="9.725" style="1"/>
    <col min="6" max="6" width="9.81666666666667" style="1"/>
    <col min="7" max="9" width="9.725" style="1"/>
    <col min="10" max="16384" width="7.95833333333333" style="1"/>
  </cols>
  <sheetData>
    <row r="1" s="1" customFormat="1" ht="14.25" customHeight="1" spans="1:1">
      <c r="A1" s="4" t="s">
        <v>1476</v>
      </c>
    </row>
    <row r="2" s="1" customFormat="1" ht="40.5" customHeight="1" spans="1:9">
      <c r="A2" s="5" t="s">
        <v>1477</v>
      </c>
      <c r="B2" s="5"/>
      <c r="C2" s="5"/>
      <c r="D2" s="5"/>
      <c r="E2" s="5"/>
      <c r="F2" s="5"/>
      <c r="G2" s="5"/>
      <c r="H2" s="5"/>
      <c r="I2" s="5"/>
    </row>
    <row r="3" s="1" customFormat="1" ht="24.75" customHeight="1" spans="1:9">
      <c r="A3" s="6"/>
      <c r="B3" s="7"/>
      <c r="C3" s="7"/>
      <c r="D3" s="7"/>
      <c r="E3" s="7"/>
      <c r="F3" s="7"/>
      <c r="G3" s="7"/>
      <c r="H3" s="8" t="s">
        <v>1</v>
      </c>
      <c r="I3" s="8"/>
    </row>
    <row r="4" s="2" customFormat="1" ht="74.25" customHeight="1" spans="1:9">
      <c r="A4" s="9" t="s">
        <v>2</v>
      </c>
      <c r="B4" s="9" t="s">
        <v>751</v>
      </c>
      <c r="C4" s="10" t="s">
        <v>1478</v>
      </c>
      <c r="D4" s="9" t="s">
        <v>1479</v>
      </c>
      <c r="E4" s="9" t="s">
        <v>1480</v>
      </c>
      <c r="F4" s="9" t="s">
        <v>1481</v>
      </c>
      <c r="G4" s="11" t="s">
        <v>1482</v>
      </c>
      <c r="H4" s="12" t="s">
        <v>1483</v>
      </c>
      <c r="I4" s="12" t="s">
        <v>1484</v>
      </c>
    </row>
    <row r="5" s="3" customFormat="1" ht="27.75" customHeight="1" spans="1:9">
      <c r="A5" s="13" t="s">
        <v>1485</v>
      </c>
      <c r="B5" s="15">
        <f t="shared" ref="B5:I5" si="0">SUM(B6:B10)</f>
        <v>0</v>
      </c>
      <c r="C5" s="15">
        <f t="shared" si="0"/>
        <v>0</v>
      </c>
      <c r="D5" s="15">
        <f t="shared" si="0"/>
        <v>0</v>
      </c>
      <c r="E5" s="15">
        <f t="shared" si="0"/>
        <v>0</v>
      </c>
      <c r="F5" s="15"/>
      <c r="G5" s="15">
        <f t="shared" si="0"/>
        <v>0</v>
      </c>
      <c r="H5" s="15">
        <f t="shared" si="0"/>
        <v>0</v>
      </c>
      <c r="I5" s="15">
        <f t="shared" si="0"/>
        <v>0</v>
      </c>
    </row>
    <row r="6" s="1" customFormat="1" ht="27.75" customHeight="1" spans="1:9">
      <c r="A6" s="16" t="s">
        <v>1486</v>
      </c>
      <c r="B6" s="17">
        <f t="shared" ref="B6:B10" si="1">SUM(C6:I6)</f>
        <v>0</v>
      </c>
      <c r="C6" s="17"/>
      <c r="D6" s="17"/>
      <c r="E6" s="17"/>
      <c r="F6" s="17"/>
      <c r="G6" s="20"/>
      <c r="H6" s="26"/>
      <c r="I6" s="30"/>
    </row>
    <row r="7" s="1" customFormat="1" ht="27.75" customHeight="1" spans="1:9">
      <c r="A7" s="16" t="s">
        <v>1487</v>
      </c>
      <c r="B7" s="17">
        <f t="shared" si="1"/>
        <v>0</v>
      </c>
      <c r="C7" s="17"/>
      <c r="D7" s="17"/>
      <c r="E7" s="17"/>
      <c r="F7" s="17"/>
      <c r="G7" s="20"/>
      <c r="H7" s="26"/>
      <c r="I7" s="30"/>
    </row>
    <row r="8" s="1" customFormat="1" ht="27.75" customHeight="1" spans="1:9">
      <c r="A8" s="21" t="s">
        <v>1488</v>
      </c>
      <c r="B8" s="17"/>
      <c r="C8" s="17"/>
      <c r="D8" s="17"/>
      <c r="E8" s="17"/>
      <c r="F8" s="17"/>
      <c r="G8" s="20"/>
      <c r="H8" s="26"/>
      <c r="I8" s="30"/>
    </row>
    <row r="9" s="1" customFormat="1" ht="27.75" customHeight="1" spans="1:9">
      <c r="A9" s="21" t="s">
        <v>1489</v>
      </c>
      <c r="B9" s="17">
        <f t="shared" si="1"/>
        <v>0</v>
      </c>
      <c r="C9" s="17"/>
      <c r="D9" s="17"/>
      <c r="E9" s="17"/>
      <c r="F9" s="17"/>
      <c r="G9" s="20"/>
      <c r="H9" s="26"/>
      <c r="I9" s="31"/>
    </row>
    <row r="10" s="1" customFormat="1" ht="27.75" customHeight="1" spans="1:9">
      <c r="A10" s="21" t="s">
        <v>1490</v>
      </c>
      <c r="B10" s="17">
        <f t="shared" si="1"/>
        <v>0</v>
      </c>
      <c r="C10" s="17"/>
      <c r="D10" s="17"/>
      <c r="E10" s="17"/>
      <c r="F10" s="17"/>
      <c r="G10" s="20"/>
      <c r="H10" s="20"/>
      <c r="I10" s="32"/>
    </row>
    <row r="11" s="3" customFormat="1" ht="27.75" customHeight="1" spans="1:9">
      <c r="A11" s="27" t="s">
        <v>1491</v>
      </c>
      <c r="B11" s="28">
        <f>D11+F11</f>
        <v>0</v>
      </c>
      <c r="C11" s="28"/>
      <c r="D11" s="28"/>
      <c r="E11" s="28"/>
      <c r="F11" s="28"/>
      <c r="G11" s="15"/>
      <c r="H11" s="15"/>
      <c r="I11" s="15"/>
    </row>
    <row r="12" s="1" customFormat="1" ht="27.75" customHeight="1" spans="1:9">
      <c r="A12" s="29" t="s">
        <v>1492</v>
      </c>
      <c r="B12" s="28">
        <f t="shared" ref="B12:I12" si="2">B5+B11</f>
        <v>0</v>
      </c>
      <c r="C12" s="28">
        <f t="shared" si="2"/>
        <v>0</v>
      </c>
      <c r="D12" s="28">
        <v>0</v>
      </c>
      <c r="E12" s="28">
        <f t="shared" si="2"/>
        <v>0</v>
      </c>
      <c r="F12" s="28"/>
      <c r="G12" s="15">
        <f t="shared" si="2"/>
        <v>0</v>
      </c>
      <c r="H12" s="15">
        <f t="shared" si="2"/>
        <v>0</v>
      </c>
      <c r="I12" s="15">
        <f t="shared" si="2"/>
        <v>0</v>
      </c>
    </row>
  </sheetData>
  <mergeCells count="2">
    <mergeCell ref="A2:I2"/>
    <mergeCell ref="H3:I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O22" sqref="O22"/>
    </sheetView>
  </sheetViews>
  <sheetFormatPr defaultColWidth="7.95833333333333" defaultRowHeight="12" outlineLevelRow="7"/>
  <cols>
    <col min="1" max="1" width="38.1" style="1" customWidth="1"/>
    <col min="2" max="2" width="13.4583333333333" style="1" customWidth="1"/>
    <col min="3" max="9" width="9.725" style="1"/>
    <col min="10" max="16384" width="7.95833333333333" style="1"/>
  </cols>
  <sheetData>
    <row r="1" s="1" customFormat="1" ht="14.25" customHeight="1" spans="1:1">
      <c r="A1" s="4" t="s">
        <v>1493</v>
      </c>
    </row>
    <row r="2" s="1" customFormat="1" ht="40.5" customHeight="1" spans="1:9">
      <c r="A2" s="5" t="s">
        <v>1494</v>
      </c>
      <c r="B2" s="5"/>
      <c r="C2" s="5"/>
      <c r="D2" s="5"/>
      <c r="E2" s="5"/>
      <c r="F2" s="5"/>
      <c r="G2" s="5"/>
      <c r="H2" s="5"/>
      <c r="I2" s="5"/>
    </row>
    <row r="3" s="1" customFormat="1" ht="24.75" customHeight="1" spans="1:9">
      <c r="A3" s="6"/>
      <c r="B3" s="7"/>
      <c r="C3" s="7"/>
      <c r="D3" s="7"/>
      <c r="E3" s="7"/>
      <c r="F3" s="7"/>
      <c r="G3" s="7"/>
      <c r="H3" s="8" t="s">
        <v>1</v>
      </c>
      <c r="I3" s="8"/>
    </row>
    <row r="4" s="2" customFormat="1" ht="74.25" customHeight="1" spans="1:9">
      <c r="A4" s="9" t="s">
        <v>2</v>
      </c>
      <c r="B4" s="9" t="s">
        <v>751</v>
      </c>
      <c r="C4" s="10" t="s">
        <v>1478</v>
      </c>
      <c r="D4" s="9" t="s">
        <v>1479</v>
      </c>
      <c r="E4" s="9" t="s">
        <v>1480</v>
      </c>
      <c r="F4" s="9" t="s">
        <v>1481</v>
      </c>
      <c r="G4" s="11" t="s">
        <v>1482</v>
      </c>
      <c r="H4" s="12" t="s">
        <v>1483</v>
      </c>
      <c r="I4" s="12" t="s">
        <v>1484</v>
      </c>
    </row>
    <row r="5" s="3" customFormat="1" ht="27.75" customHeight="1" spans="1:9">
      <c r="A5" s="13" t="s">
        <v>1495</v>
      </c>
      <c r="B5" s="14">
        <f t="shared" ref="B5:I5" si="0">SUM(B6:B8)</f>
        <v>0</v>
      </c>
      <c r="C5" s="14">
        <f t="shared" si="0"/>
        <v>0</v>
      </c>
      <c r="D5" s="14">
        <v>0</v>
      </c>
      <c r="E5" s="14">
        <v>0</v>
      </c>
      <c r="F5" s="14">
        <f t="shared" si="0"/>
        <v>0</v>
      </c>
      <c r="G5" s="15">
        <f t="shared" si="0"/>
        <v>0</v>
      </c>
      <c r="H5" s="15">
        <f t="shared" si="0"/>
        <v>0</v>
      </c>
      <c r="I5" s="15">
        <f t="shared" si="0"/>
        <v>0</v>
      </c>
    </row>
    <row r="6" s="1" customFormat="1" ht="27.75" customHeight="1" spans="1:9">
      <c r="A6" s="16" t="s">
        <v>1496</v>
      </c>
      <c r="B6" s="17"/>
      <c r="C6" s="17"/>
      <c r="D6" s="17"/>
      <c r="E6" s="17"/>
      <c r="F6" s="17"/>
      <c r="G6" s="18"/>
      <c r="H6" s="19"/>
      <c r="I6" s="23"/>
    </row>
    <row r="7" s="1" customFormat="1" ht="27.75" customHeight="1" spans="1:9">
      <c r="A7" s="16" t="s">
        <v>1497</v>
      </c>
      <c r="B7" s="20"/>
      <c r="C7" s="20"/>
      <c r="D7" s="17"/>
      <c r="E7" s="17"/>
      <c r="F7" s="17"/>
      <c r="G7" s="18"/>
      <c r="H7" s="19"/>
      <c r="I7" s="24"/>
    </row>
    <row r="8" s="1" customFormat="1" ht="27.75" customHeight="1" spans="1:9">
      <c r="A8" s="21" t="s">
        <v>1498</v>
      </c>
      <c r="B8" s="22"/>
      <c r="C8" s="20"/>
      <c r="D8" s="17"/>
      <c r="E8" s="17"/>
      <c r="F8" s="17"/>
      <c r="G8" s="18"/>
      <c r="H8" s="18"/>
      <c r="I8" s="25"/>
    </row>
  </sheetData>
  <mergeCells count="2">
    <mergeCell ref="A2:I2"/>
    <mergeCell ref="H3: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4"/>
  <sheetViews>
    <sheetView showGridLines="0" zoomScale="120" zoomScaleNormal="120" workbookViewId="0">
      <selection activeCell="A2" sqref="A2:G2"/>
    </sheetView>
  </sheetViews>
  <sheetFormatPr defaultColWidth="8.70833333333333" defaultRowHeight="13.5" customHeight="1" outlineLevelCol="6"/>
  <cols>
    <col min="1" max="1" width="9.14166666666667" customWidth="1"/>
    <col min="2" max="2" width="48.575" customWidth="1"/>
    <col min="3" max="6" width="10.7083333333333" customWidth="1"/>
    <col min="7" max="7" width="11.2833333333333" customWidth="1"/>
  </cols>
  <sheetData>
    <row r="1" ht="14.25" customHeight="1" spans="1:7">
      <c r="A1" s="360"/>
      <c r="B1" s="361"/>
      <c r="F1" s="362" t="s">
        <v>62</v>
      </c>
      <c r="G1" s="362"/>
    </row>
    <row r="2" ht="24" customHeight="1" spans="1:7">
      <c r="A2" s="363" t="s">
        <v>63</v>
      </c>
      <c r="B2" s="363"/>
      <c r="C2" s="363"/>
      <c r="D2" s="363"/>
      <c r="E2" s="363"/>
      <c r="F2" s="363"/>
      <c r="G2" s="363"/>
    </row>
    <row r="3" ht="14.25" customHeight="1" spans="1:7">
      <c r="A3" s="364"/>
      <c r="G3" s="365" t="s">
        <v>1</v>
      </c>
    </row>
    <row r="4" ht="33" customHeight="1" spans="1:7">
      <c r="A4" s="366" t="s">
        <v>2</v>
      </c>
      <c r="B4" s="367"/>
      <c r="C4" s="368" t="s">
        <v>3</v>
      </c>
      <c r="D4" s="369" t="s">
        <v>4</v>
      </c>
      <c r="E4" s="370" t="s">
        <v>5</v>
      </c>
      <c r="F4" s="371"/>
      <c r="G4" s="372"/>
    </row>
    <row r="5" ht="63" customHeight="1" spans="1:7">
      <c r="A5" s="373" t="s">
        <v>6</v>
      </c>
      <c r="B5" s="374" t="s">
        <v>7</v>
      </c>
      <c r="C5" s="375"/>
      <c r="D5" s="375"/>
      <c r="E5" s="376" t="s">
        <v>8</v>
      </c>
      <c r="F5" s="377" t="s">
        <v>9</v>
      </c>
      <c r="G5" s="378" t="s">
        <v>10</v>
      </c>
    </row>
    <row r="6" customHeight="1" spans="1:7">
      <c r="A6" s="379" t="s">
        <v>64</v>
      </c>
      <c r="B6" s="380" t="s">
        <v>65</v>
      </c>
      <c r="C6" s="64">
        <f>SUM(C7:C34)</f>
        <v>29953</v>
      </c>
      <c r="D6" s="64">
        <f>SUM(D7:D34)</f>
        <v>25430</v>
      </c>
      <c r="E6" s="64">
        <f>SUM(E7:E34)</f>
        <v>33808</v>
      </c>
      <c r="F6" s="381">
        <f t="shared" ref="F6:F31" si="0">IFERROR($E6/C6,"")</f>
        <v>1.12870163255767</v>
      </c>
      <c r="G6" s="381">
        <f t="shared" ref="G6:G31" si="1">IFERROR($E6/D6,"")</f>
        <v>1.3294534014943</v>
      </c>
    </row>
    <row r="7" customHeight="1" spans="1:7">
      <c r="A7" s="379" t="s">
        <v>66</v>
      </c>
      <c r="B7" s="380" t="s">
        <v>67</v>
      </c>
      <c r="C7" s="64">
        <v>4118</v>
      </c>
      <c r="D7" s="64">
        <v>910</v>
      </c>
      <c r="E7" s="64">
        <v>1093</v>
      </c>
      <c r="F7" s="381">
        <f t="shared" si="0"/>
        <v>0.265420106847984</v>
      </c>
      <c r="G7" s="381">
        <f t="shared" si="1"/>
        <v>1.2010989010989</v>
      </c>
    </row>
    <row r="8" customHeight="1" spans="1:7">
      <c r="A8" s="379" t="s">
        <v>68</v>
      </c>
      <c r="B8" s="380" t="s">
        <v>69</v>
      </c>
      <c r="C8" s="64">
        <v>265</v>
      </c>
      <c r="D8" s="64">
        <v>415</v>
      </c>
      <c r="E8" s="64">
        <v>200</v>
      </c>
      <c r="F8" s="381">
        <f t="shared" si="0"/>
        <v>0.754716981132076</v>
      </c>
      <c r="G8" s="381">
        <f t="shared" si="1"/>
        <v>0.481927710843373</v>
      </c>
    </row>
    <row r="9" customHeight="1" spans="1:7">
      <c r="A9" s="379" t="s">
        <v>70</v>
      </c>
      <c r="B9" s="380" t="s">
        <v>71</v>
      </c>
      <c r="C9" s="64">
        <v>19676</v>
      </c>
      <c r="D9" s="64">
        <v>14667</v>
      </c>
      <c r="E9" s="64">
        <v>25949</v>
      </c>
      <c r="F9" s="381">
        <f t="shared" si="0"/>
        <v>1.31881479975605</v>
      </c>
      <c r="G9" s="381">
        <f t="shared" si="1"/>
        <v>1.76920979068658</v>
      </c>
    </row>
    <row r="10" customHeight="1" spans="1:7">
      <c r="A10" s="379" t="s">
        <v>72</v>
      </c>
      <c r="B10" s="380" t="s">
        <v>73</v>
      </c>
      <c r="C10" s="64">
        <v>205</v>
      </c>
      <c r="D10" s="64">
        <v>540</v>
      </c>
      <c r="E10" s="64">
        <v>232</v>
      </c>
      <c r="F10" s="381">
        <f t="shared" si="0"/>
        <v>1.13170731707317</v>
      </c>
      <c r="G10" s="381">
        <f t="shared" si="1"/>
        <v>0.42962962962963</v>
      </c>
    </row>
    <row r="11" customHeight="1" spans="1:7">
      <c r="A11" s="379" t="s">
        <v>74</v>
      </c>
      <c r="B11" s="380" t="s">
        <v>75</v>
      </c>
      <c r="C11" s="64">
        <v>143</v>
      </c>
      <c r="D11" s="64">
        <v>214</v>
      </c>
      <c r="E11" s="64">
        <v>161</v>
      </c>
      <c r="F11" s="381">
        <f t="shared" si="0"/>
        <v>1.12587412587413</v>
      </c>
      <c r="G11" s="381">
        <f t="shared" si="1"/>
        <v>0.752336448598131</v>
      </c>
    </row>
    <row r="12" customHeight="1" spans="1:7">
      <c r="A12" s="379" t="s">
        <v>76</v>
      </c>
      <c r="B12" s="380" t="s">
        <v>77</v>
      </c>
      <c r="C12" s="64">
        <v>728</v>
      </c>
      <c r="D12" s="64">
        <v>1787</v>
      </c>
      <c r="E12" s="64">
        <v>923</v>
      </c>
      <c r="F12" s="381">
        <f t="shared" si="0"/>
        <v>1.26785714285714</v>
      </c>
      <c r="G12" s="381">
        <f t="shared" si="1"/>
        <v>0.516508114157806</v>
      </c>
    </row>
    <row r="13" customHeight="1" spans="1:7">
      <c r="A13" s="379" t="s">
        <v>78</v>
      </c>
      <c r="B13" s="380" t="s">
        <v>79</v>
      </c>
      <c r="C13" s="64"/>
      <c r="D13" s="64">
        <v>450</v>
      </c>
      <c r="E13" s="64"/>
      <c r="F13" s="381" t="str">
        <f t="shared" si="0"/>
        <v/>
      </c>
      <c r="G13" s="381">
        <f t="shared" si="1"/>
        <v>0</v>
      </c>
    </row>
    <row r="14" customHeight="1" spans="1:7">
      <c r="A14" s="379" t="s">
        <v>80</v>
      </c>
      <c r="B14" s="380" t="s">
        <v>81</v>
      </c>
      <c r="C14" s="64">
        <v>197</v>
      </c>
      <c r="D14" s="64">
        <v>115</v>
      </c>
      <c r="E14" s="64">
        <v>222</v>
      </c>
      <c r="F14" s="381">
        <f t="shared" si="0"/>
        <v>1.12690355329949</v>
      </c>
      <c r="G14" s="381">
        <f t="shared" si="1"/>
        <v>1.9304347826087</v>
      </c>
    </row>
    <row r="15" customHeight="1" spans="1:7">
      <c r="A15" s="379" t="s">
        <v>82</v>
      </c>
      <c r="B15" s="380" t="s">
        <v>83</v>
      </c>
      <c r="C15" s="64"/>
      <c r="D15" s="64"/>
      <c r="E15" s="64"/>
      <c r="F15" s="381" t="str">
        <f t="shared" si="0"/>
        <v/>
      </c>
      <c r="G15" s="381" t="str">
        <f t="shared" si="1"/>
        <v/>
      </c>
    </row>
    <row r="16" customHeight="1" spans="1:7">
      <c r="A16" s="379" t="s">
        <v>84</v>
      </c>
      <c r="B16" s="380" t="s">
        <v>85</v>
      </c>
      <c r="C16" s="64">
        <v>907</v>
      </c>
      <c r="D16" s="64">
        <v>983</v>
      </c>
      <c r="E16" s="64">
        <v>1024</v>
      </c>
      <c r="F16" s="381">
        <f t="shared" si="0"/>
        <v>1.1289966923925</v>
      </c>
      <c r="G16" s="381">
        <f t="shared" si="1"/>
        <v>1.04170905391658</v>
      </c>
    </row>
    <row r="17" customHeight="1" spans="1:7">
      <c r="A17" s="379" t="s">
        <v>86</v>
      </c>
      <c r="B17" s="380" t="s">
        <v>87</v>
      </c>
      <c r="C17" s="64">
        <v>495</v>
      </c>
      <c r="D17" s="64">
        <v>1142</v>
      </c>
      <c r="E17" s="64">
        <v>559</v>
      </c>
      <c r="F17" s="381">
        <f t="shared" si="0"/>
        <v>1.12929292929293</v>
      </c>
      <c r="G17" s="381">
        <f t="shared" si="1"/>
        <v>0.489492119089317</v>
      </c>
    </row>
    <row r="18" customHeight="1" spans="1:7">
      <c r="A18" s="379" t="s">
        <v>88</v>
      </c>
      <c r="B18" s="380" t="s">
        <v>89</v>
      </c>
      <c r="C18" s="64"/>
      <c r="D18" s="64"/>
      <c r="E18" s="64"/>
      <c r="F18" s="381" t="str">
        <f t="shared" si="0"/>
        <v/>
      </c>
      <c r="G18" s="381" t="str">
        <f t="shared" si="1"/>
        <v/>
      </c>
    </row>
    <row r="19" customHeight="1" spans="1:7">
      <c r="A19" s="379" t="s">
        <v>90</v>
      </c>
      <c r="B19" s="380" t="s">
        <v>91</v>
      </c>
      <c r="C19" s="64"/>
      <c r="D19" s="64">
        <v>5</v>
      </c>
      <c r="E19" s="64"/>
      <c r="F19" s="381" t="str">
        <f t="shared" si="0"/>
        <v/>
      </c>
      <c r="G19" s="381">
        <f t="shared" si="1"/>
        <v>0</v>
      </c>
    </row>
    <row r="20" customHeight="1" spans="1:7">
      <c r="A20" s="379" t="s">
        <v>92</v>
      </c>
      <c r="B20" s="380" t="s">
        <v>93</v>
      </c>
      <c r="C20" s="64"/>
      <c r="D20" s="64"/>
      <c r="E20" s="64"/>
      <c r="F20" s="381" t="str">
        <f t="shared" si="0"/>
        <v/>
      </c>
      <c r="G20" s="381" t="str">
        <f t="shared" si="1"/>
        <v/>
      </c>
    </row>
    <row r="21" customHeight="1" spans="1:7">
      <c r="A21" s="379" t="s">
        <v>94</v>
      </c>
      <c r="B21" s="380" t="s">
        <v>95</v>
      </c>
      <c r="C21" s="64">
        <v>79</v>
      </c>
      <c r="D21" s="64">
        <v>137</v>
      </c>
      <c r="E21" s="64">
        <v>89</v>
      </c>
      <c r="F21" s="381">
        <f t="shared" si="0"/>
        <v>1.12658227848101</v>
      </c>
      <c r="G21" s="381">
        <f t="shared" si="1"/>
        <v>0.64963503649635</v>
      </c>
    </row>
    <row r="22" customHeight="1" spans="1:7">
      <c r="A22" s="379" t="s">
        <v>96</v>
      </c>
      <c r="B22" s="380" t="s">
        <v>97</v>
      </c>
      <c r="C22" s="64">
        <v>8</v>
      </c>
      <c r="D22" s="64">
        <v>28</v>
      </c>
      <c r="E22" s="64">
        <v>9</v>
      </c>
      <c r="F22" s="381">
        <f t="shared" si="0"/>
        <v>1.125</v>
      </c>
      <c r="G22" s="381">
        <f t="shared" si="1"/>
        <v>0.321428571428571</v>
      </c>
    </row>
    <row r="23" customHeight="1" spans="1:7">
      <c r="A23" s="379" t="s">
        <v>98</v>
      </c>
      <c r="B23" s="380" t="s">
        <v>99</v>
      </c>
      <c r="C23" s="64">
        <v>91</v>
      </c>
      <c r="D23" s="64">
        <v>117</v>
      </c>
      <c r="E23" s="64">
        <v>103</v>
      </c>
      <c r="F23" s="381">
        <f t="shared" si="0"/>
        <v>1.13186813186813</v>
      </c>
      <c r="G23" s="381">
        <f t="shared" si="1"/>
        <v>0.88034188034188</v>
      </c>
    </row>
    <row r="24" customHeight="1" spans="1:7">
      <c r="A24" s="379" t="s">
        <v>100</v>
      </c>
      <c r="B24" s="380" t="s">
        <v>101</v>
      </c>
      <c r="C24" s="64">
        <v>467</v>
      </c>
      <c r="D24" s="64">
        <v>570</v>
      </c>
      <c r="E24" s="64">
        <v>525</v>
      </c>
      <c r="F24" s="381">
        <f t="shared" si="0"/>
        <v>1.12419700214133</v>
      </c>
      <c r="G24" s="381">
        <f t="shared" si="1"/>
        <v>0.921052631578947</v>
      </c>
    </row>
    <row r="25" customHeight="1" spans="1:7">
      <c r="A25" s="379" t="s">
        <v>102</v>
      </c>
      <c r="B25" s="380" t="s">
        <v>103</v>
      </c>
      <c r="C25" s="64">
        <v>423</v>
      </c>
      <c r="D25" s="64">
        <v>401</v>
      </c>
      <c r="E25" s="64">
        <v>476</v>
      </c>
      <c r="F25" s="381">
        <f t="shared" si="0"/>
        <v>1.12529550827423</v>
      </c>
      <c r="G25" s="381">
        <f t="shared" si="1"/>
        <v>1.18703241895262</v>
      </c>
    </row>
    <row r="26" customHeight="1" spans="1:7">
      <c r="A26" s="379" t="s">
        <v>104</v>
      </c>
      <c r="B26" s="380" t="s">
        <v>105</v>
      </c>
      <c r="C26" s="64">
        <v>187</v>
      </c>
      <c r="D26" s="64">
        <v>402</v>
      </c>
      <c r="E26" s="64">
        <v>210</v>
      </c>
      <c r="F26" s="381">
        <f t="shared" si="0"/>
        <v>1.12299465240642</v>
      </c>
      <c r="G26" s="381">
        <f t="shared" si="1"/>
        <v>0.522388059701492</v>
      </c>
    </row>
    <row r="27" customHeight="1" spans="1:7">
      <c r="A27" s="379" t="s">
        <v>106</v>
      </c>
      <c r="B27" s="380" t="s">
        <v>107</v>
      </c>
      <c r="C27" s="64">
        <v>99</v>
      </c>
      <c r="D27" s="64">
        <v>143</v>
      </c>
      <c r="E27" s="64">
        <v>112</v>
      </c>
      <c r="F27" s="381">
        <f t="shared" si="0"/>
        <v>1.13131313131313</v>
      </c>
      <c r="G27" s="381">
        <f t="shared" si="1"/>
        <v>0.783216783216783</v>
      </c>
    </row>
    <row r="28" customHeight="1" spans="1:7">
      <c r="A28" s="379" t="s">
        <v>108</v>
      </c>
      <c r="B28" s="380" t="s">
        <v>109</v>
      </c>
      <c r="C28" s="64"/>
      <c r="D28" s="64"/>
      <c r="E28" s="64"/>
      <c r="F28" s="381" t="str">
        <f t="shared" si="0"/>
        <v/>
      </c>
      <c r="G28" s="381" t="str">
        <f t="shared" si="1"/>
        <v/>
      </c>
    </row>
    <row r="29" customHeight="1" spans="1:7">
      <c r="A29" s="379" t="s">
        <v>110</v>
      </c>
      <c r="B29" s="380" t="s">
        <v>111</v>
      </c>
      <c r="C29" s="64"/>
      <c r="D29" s="64"/>
      <c r="E29" s="64"/>
      <c r="F29" s="381" t="str">
        <f t="shared" si="0"/>
        <v/>
      </c>
      <c r="G29" s="381" t="str">
        <f t="shared" si="1"/>
        <v/>
      </c>
    </row>
    <row r="30" customHeight="1" spans="1:7">
      <c r="A30" s="379" t="s">
        <v>112</v>
      </c>
      <c r="B30" s="380" t="s">
        <v>113</v>
      </c>
      <c r="C30" s="64"/>
      <c r="D30" s="64"/>
      <c r="E30" s="64"/>
      <c r="F30" s="381" t="str">
        <f t="shared" si="0"/>
        <v/>
      </c>
      <c r="G30" s="381" t="str">
        <f t="shared" si="1"/>
        <v/>
      </c>
    </row>
    <row r="31" customHeight="1" spans="1:7">
      <c r="A31" s="379" t="s">
        <v>114</v>
      </c>
      <c r="B31" s="380" t="s">
        <v>115</v>
      </c>
      <c r="C31" s="382">
        <v>1865</v>
      </c>
      <c r="D31" s="64">
        <v>2404</v>
      </c>
      <c r="E31" s="64">
        <v>1703</v>
      </c>
      <c r="F31" s="381">
        <f t="shared" si="0"/>
        <v>0.91313672922252</v>
      </c>
      <c r="G31" s="381">
        <f t="shared" si="1"/>
        <v>0.708402662229617</v>
      </c>
    </row>
    <row r="32" customHeight="1" spans="1:7">
      <c r="A32" s="225">
        <v>20139</v>
      </c>
      <c r="B32" s="225" t="s">
        <v>116</v>
      </c>
      <c r="C32" s="108"/>
      <c r="D32" s="108"/>
      <c r="E32" s="108"/>
      <c r="F32" s="154"/>
      <c r="G32" s="381"/>
    </row>
    <row r="33" customHeight="1" spans="1:7">
      <c r="A33" s="225">
        <v>20140</v>
      </c>
      <c r="B33" s="225" t="s">
        <v>117</v>
      </c>
      <c r="C33" s="108"/>
      <c r="D33" s="108"/>
      <c r="E33" s="108">
        <v>218</v>
      </c>
      <c r="F33" s="154"/>
      <c r="G33" s="381"/>
    </row>
    <row r="34" customHeight="1" spans="1:7">
      <c r="A34" s="379" t="s">
        <v>118</v>
      </c>
      <c r="B34" s="380" t="s">
        <v>119</v>
      </c>
      <c r="C34" s="64"/>
      <c r="D34" s="64"/>
      <c r="E34" s="64"/>
      <c r="F34" s="381" t="str">
        <f t="shared" ref="F34:F97" si="2">IFERROR($E34/C34,"")</f>
        <v/>
      </c>
      <c r="G34" s="381" t="str">
        <f t="shared" ref="G34:G97" si="3">IFERROR($E34/D34,"")</f>
        <v/>
      </c>
    </row>
    <row r="35" customHeight="1" spans="1:7">
      <c r="A35" s="379" t="s">
        <v>120</v>
      </c>
      <c r="B35" s="380" t="s">
        <v>121</v>
      </c>
      <c r="C35" s="64">
        <f>SUM(C36:C44)</f>
        <v>0</v>
      </c>
      <c r="D35" s="64">
        <f>SUM(D36:D44)</f>
        <v>0</v>
      </c>
      <c r="E35" s="64">
        <f>SUM(E36:E44)</f>
        <v>0</v>
      </c>
      <c r="F35" s="381" t="str">
        <f t="shared" si="2"/>
        <v/>
      </c>
      <c r="G35" s="381" t="str">
        <f t="shared" si="3"/>
        <v/>
      </c>
    </row>
    <row r="36" customHeight="1" spans="1:7">
      <c r="A36" s="379" t="s">
        <v>122</v>
      </c>
      <c r="B36" s="380" t="s">
        <v>123</v>
      </c>
      <c r="C36" s="64"/>
      <c r="D36" s="64"/>
      <c r="E36" s="64"/>
      <c r="F36" s="381" t="str">
        <f t="shared" si="2"/>
        <v/>
      </c>
      <c r="G36" s="381" t="str">
        <f t="shared" si="3"/>
        <v/>
      </c>
    </row>
    <row r="37" customHeight="1" spans="1:7">
      <c r="A37" s="379" t="s">
        <v>124</v>
      </c>
      <c r="B37" s="380" t="s">
        <v>125</v>
      </c>
      <c r="C37" s="64"/>
      <c r="D37" s="64"/>
      <c r="E37" s="64"/>
      <c r="F37" s="381" t="str">
        <f t="shared" si="2"/>
        <v/>
      </c>
      <c r="G37" s="381" t="str">
        <f t="shared" si="3"/>
        <v/>
      </c>
    </row>
    <row r="38" customHeight="1" spans="1:7">
      <c r="A38" s="379" t="s">
        <v>126</v>
      </c>
      <c r="B38" s="380" t="s">
        <v>127</v>
      </c>
      <c r="C38" s="64"/>
      <c r="D38" s="64"/>
      <c r="E38" s="64"/>
      <c r="F38" s="381" t="str">
        <f t="shared" si="2"/>
        <v/>
      </c>
      <c r="G38" s="381" t="str">
        <f t="shared" si="3"/>
        <v/>
      </c>
    </row>
    <row r="39" customHeight="1" spans="1:7">
      <c r="A39" s="379" t="s">
        <v>128</v>
      </c>
      <c r="B39" s="380" t="s">
        <v>129</v>
      </c>
      <c r="C39" s="64"/>
      <c r="D39" s="64"/>
      <c r="E39" s="64"/>
      <c r="F39" s="381" t="str">
        <f t="shared" si="2"/>
        <v/>
      </c>
      <c r="G39" s="381" t="str">
        <f t="shared" si="3"/>
        <v/>
      </c>
    </row>
    <row r="40" customHeight="1" spans="1:7">
      <c r="A40" s="379" t="s">
        <v>130</v>
      </c>
      <c r="B40" s="380" t="s">
        <v>131</v>
      </c>
      <c r="C40" s="64"/>
      <c r="D40" s="64"/>
      <c r="E40" s="64"/>
      <c r="F40" s="381" t="str">
        <f t="shared" si="2"/>
        <v/>
      </c>
      <c r="G40" s="381" t="str">
        <f t="shared" si="3"/>
        <v/>
      </c>
    </row>
    <row r="41" customHeight="1" spans="1:7">
      <c r="A41" s="379" t="s">
        <v>132</v>
      </c>
      <c r="B41" s="380" t="s">
        <v>133</v>
      </c>
      <c r="C41" s="64"/>
      <c r="D41" s="64"/>
      <c r="E41" s="64"/>
      <c r="F41" s="381" t="str">
        <f t="shared" si="2"/>
        <v/>
      </c>
      <c r="G41" s="381" t="str">
        <f t="shared" si="3"/>
        <v/>
      </c>
    </row>
    <row r="42" customHeight="1" spans="1:7">
      <c r="A42" s="379" t="s">
        <v>134</v>
      </c>
      <c r="B42" s="380" t="s">
        <v>135</v>
      </c>
      <c r="C42" s="64"/>
      <c r="D42" s="64"/>
      <c r="E42" s="64"/>
      <c r="F42" s="381" t="str">
        <f t="shared" si="2"/>
        <v/>
      </c>
      <c r="G42" s="381" t="str">
        <f t="shared" si="3"/>
        <v/>
      </c>
    </row>
    <row r="43" customHeight="1" spans="1:7">
      <c r="A43" s="379" t="s">
        <v>136</v>
      </c>
      <c r="B43" s="380" t="s">
        <v>137</v>
      </c>
      <c r="C43" s="64"/>
      <c r="D43" s="64"/>
      <c r="E43" s="64"/>
      <c r="F43" s="381" t="str">
        <f t="shared" si="2"/>
        <v/>
      </c>
      <c r="G43" s="381" t="str">
        <f t="shared" si="3"/>
        <v/>
      </c>
    </row>
    <row r="44" customHeight="1" spans="1:7">
      <c r="A44" s="379" t="s">
        <v>138</v>
      </c>
      <c r="B44" s="380" t="s">
        <v>139</v>
      </c>
      <c r="C44" s="64"/>
      <c r="D44" s="64"/>
      <c r="E44" s="64"/>
      <c r="F44" s="381" t="str">
        <f t="shared" si="2"/>
        <v/>
      </c>
      <c r="G44" s="381" t="str">
        <f t="shared" si="3"/>
        <v/>
      </c>
    </row>
    <row r="45" customHeight="1" spans="1:7">
      <c r="A45" s="379" t="s">
        <v>140</v>
      </c>
      <c r="B45" s="380" t="s">
        <v>141</v>
      </c>
      <c r="C45" s="64">
        <f>SUM(C46:C50)</f>
        <v>36</v>
      </c>
      <c r="D45" s="64">
        <f>SUM(D46:D50)</f>
        <v>193</v>
      </c>
      <c r="E45" s="64">
        <f>SUM(E46:E50)</f>
        <v>30</v>
      </c>
      <c r="F45" s="381">
        <f t="shared" si="2"/>
        <v>0.833333333333333</v>
      </c>
      <c r="G45" s="381">
        <f t="shared" si="3"/>
        <v>0.155440414507772</v>
      </c>
    </row>
    <row r="46" customHeight="1" spans="1:7">
      <c r="A46" s="379" t="s">
        <v>142</v>
      </c>
      <c r="B46" s="380" t="s">
        <v>143</v>
      </c>
      <c r="C46" s="64"/>
      <c r="D46" s="64"/>
      <c r="E46" s="64"/>
      <c r="F46" s="381" t="str">
        <f t="shared" si="2"/>
        <v/>
      </c>
      <c r="G46" s="381" t="str">
        <f t="shared" si="3"/>
        <v/>
      </c>
    </row>
    <row r="47" customHeight="1" spans="1:7">
      <c r="A47" s="379" t="s">
        <v>144</v>
      </c>
      <c r="B47" s="380" t="s">
        <v>145</v>
      </c>
      <c r="C47" s="64"/>
      <c r="D47" s="64"/>
      <c r="E47" s="64"/>
      <c r="F47" s="381" t="str">
        <f t="shared" si="2"/>
        <v/>
      </c>
      <c r="G47" s="381" t="str">
        <f t="shared" si="3"/>
        <v/>
      </c>
    </row>
    <row r="48" customHeight="1" spans="1:7">
      <c r="A48" s="379" t="s">
        <v>146</v>
      </c>
      <c r="B48" s="380" t="s">
        <v>147</v>
      </c>
      <c r="C48" s="64"/>
      <c r="D48" s="64"/>
      <c r="E48" s="64"/>
      <c r="F48" s="381" t="str">
        <f t="shared" si="2"/>
        <v/>
      </c>
      <c r="G48" s="381" t="str">
        <f t="shared" si="3"/>
        <v/>
      </c>
    </row>
    <row r="49" customHeight="1" spans="1:7">
      <c r="A49" s="379" t="s">
        <v>148</v>
      </c>
      <c r="B49" s="380" t="s">
        <v>149</v>
      </c>
      <c r="C49" s="64">
        <v>36</v>
      </c>
      <c r="D49" s="64">
        <v>193</v>
      </c>
      <c r="E49" s="64">
        <v>30</v>
      </c>
      <c r="F49" s="381">
        <f t="shared" si="2"/>
        <v>0.833333333333333</v>
      </c>
      <c r="G49" s="381">
        <f t="shared" si="3"/>
        <v>0.155440414507772</v>
      </c>
    </row>
    <row r="50" customHeight="1" spans="1:7">
      <c r="A50" s="379" t="s">
        <v>150</v>
      </c>
      <c r="B50" s="380" t="s">
        <v>151</v>
      </c>
      <c r="C50" s="64"/>
      <c r="D50" s="64"/>
      <c r="E50" s="64"/>
      <c r="F50" s="381" t="str">
        <f t="shared" si="2"/>
        <v/>
      </c>
      <c r="G50" s="381" t="str">
        <f t="shared" si="3"/>
        <v/>
      </c>
    </row>
    <row r="51" customHeight="1" spans="1:7">
      <c r="A51" s="379" t="s">
        <v>152</v>
      </c>
      <c r="B51" s="380" t="s">
        <v>153</v>
      </c>
      <c r="C51" s="64">
        <f>SUM(C52:C62)</f>
        <v>18213</v>
      </c>
      <c r="D51" s="64">
        <f>SUM(D52:D62)</f>
        <v>14003</v>
      </c>
      <c r="E51" s="64">
        <f>SUM(E52:E62)</f>
        <v>11136</v>
      </c>
      <c r="F51" s="381">
        <f t="shared" si="2"/>
        <v>0.611431395157305</v>
      </c>
      <c r="G51" s="381">
        <f t="shared" si="3"/>
        <v>0.795258158965936</v>
      </c>
    </row>
    <row r="52" customHeight="1" spans="1:7">
      <c r="A52" s="379" t="s">
        <v>154</v>
      </c>
      <c r="B52" s="380" t="s">
        <v>155</v>
      </c>
      <c r="C52" s="64"/>
      <c r="D52" s="64"/>
      <c r="E52" s="64"/>
      <c r="F52" s="381" t="str">
        <f t="shared" si="2"/>
        <v/>
      </c>
      <c r="G52" s="381" t="str">
        <f t="shared" si="3"/>
        <v/>
      </c>
    </row>
    <row r="53" customHeight="1" spans="1:7">
      <c r="A53" s="379" t="s">
        <v>156</v>
      </c>
      <c r="B53" s="380" t="s">
        <v>157</v>
      </c>
      <c r="C53" s="64">
        <v>13311</v>
      </c>
      <c r="D53" s="64">
        <v>9445</v>
      </c>
      <c r="E53" s="64">
        <v>8117</v>
      </c>
      <c r="F53" s="381">
        <f t="shared" si="2"/>
        <v>0.60979640898505</v>
      </c>
      <c r="G53" s="381">
        <f t="shared" si="3"/>
        <v>0.859396506087877</v>
      </c>
    </row>
    <row r="54" customHeight="1" spans="1:7">
      <c r="A54" s="379" t="s">
        <v>158</v>
      </c>
      <c r="B54" s="380" t="s">
        <v>159</v>
      </c>
      <c r="C54" s="64">
        <v>10</v>
      </c>
      <c r="D54" s="64"/>
      <c r="E54" s="64">
        <v>6</v>
      </c>
      <c r="F54" s="381">
        <f t="shared" si="2"/>
        <v>0.6</v>
      </c>
      <c r="G54" s="381" t="str">
        <f t="shared" si="3"/>
        <v/>
      </c>
    </row>
    <row r="55" customHeight="1" spans="1:7">
      <c r="A55" s="379" t="s">
        <v>160</v>
      </c>
      <c r="B55" s="380" t="s">
        <v>161</v>
      </c>
      <c r="C55" s="64">
        <v>877</v>
      </c>
      <c r="D55" s="64">
        <v>972</v>
      </c>
      <c r="E55" s="64">
        <v>542</v>
      </c>
      <c r="F55" s="381">
        <f t="shared" si="2"/>
        <v>0.618015963511973</v>
      </c>
      <c r="G55" s="381">
        <f t="shared" si="3"/>
        <v>0.55761316872428</v>
      </c>
    </row>
    <row r="56" customHeight="1" spans="1:7">
      <c r="A56" s="379" t="s">
        <v>162</v>
      </c>
      <c r="B56" s="380" t="s">
        <v>163</v>
      </c>
      <c r="C56" s="64">
        <v>3115</v>
      </c>
      <c r="D56" s="64">
        <v>2877</v>
      </c>
      <c r="E56" s="64">
        <v>1918</v>
      </c>
      <c r="F56" s="381">
        <f t="shared" si="2"/>
        <v>0.615730337078652</v>
      </c>
      <c r="G56" s="381">
        <f t="shared" si="3"/>
        <v>0.666666666666667</v>
      </c>
    </row>
    <row r="57" customHeight="1" spans="1:7">
      <c r="A57" s="379" t="s">
        <v>164</v>
      </c>
      <c r="B57" s="380" t="s">
        <v>165</v>
      </c>
      <c r="C57" s="64">
        <v>880</v>
      </c>
      <c r="D57" s="64">
        <v>709</v>
      </c>
      <c r="E57" s="64">
        <v>541</v>
      </c>
      <c r="F57" s="381">
        <f t="shared" si="2"/>
        <v>0.614772727272727</v>
      </c>
      <c r="G57" s="381">
        <f t="shared" si="3"/>
        <v>0.763046544428773</v>
      </c>
    </row>
    <row r="58" customHeight="1" spans="1:7">
      <c r="A58" s="379" t="s">
        <v>166</v>
      </c>
      <c r="B58" s="380" t="s">
        <v>167</v>
      </c>
      <c r="C58" s="64"/>
      <c r="D58" s="64"/>
      <c r="E58" s="64"/>
      <c r="F58" s="381" t="str">
        <f t="shared" si="2"/>
        <v/>
      </c>
      <c r="G58" s="381" t="str">
        <f t="shared" si="3"/>
        <v/>
      </c>
    </row>
    <row r="59" customHeight="1" spans="1:7">
      <c r="A59" s="379" t="s">
        <v>168</v>
      </c>
      <c r="B59" s="380" t="s">
        <v>169</v>
      </c>
      <c r="C59" s="64"/>
      <c r="D59" s="64"/>
      <c r="E59" s="64"/>
      <c r="F59" s="381" t="str">
        <f t="shared" si="2"/>
        <v/>
      </c>
      <c r="G59" s="381" t="str">
        <f t="shared" si="3"/>
        <v/>
      </c>
    </row>
    <row r="60" customHeight="1" spans="1:7">
      <c r="A60" s="379" t="s">
        <v>170</v>
      </c>
      <c r="B60" s="380" t="s">
        <v>171</v>
      </c>
      <c r="C60" s="64"/>
      <c r="D60" s="64"/>
      <c r="E60" s="64"/>
      <c r="F60" s="381" t="str">
        <f t="shared" si="2"/>
        <v/>
      </c>
      <c r="G60" s="381" t="str">
        <f t="shared" si="3"/>
        <v/>
      </c>
    </row>
    <row r="61" customHeight="1" spans="1:7">
      <c r="A61" s="379" t="s">
        <v>172</v>
      </c>
      <c r="B61" s="380" t="s">
        <v>173</v>
      </c>
      <c r="C61" s="64"/>
      <c r="D61" s="64"/>
      <c r="E61" s="64"/>
      <c r="F61" s="381" t="str">
        <f t="shared" si="2"/>
        <v/>
      </c>
      <c r="G61" s="381" t="str">
        <f t="shared" si="3"/>
        <v/>
      </c>
    </row>
    <row r="62" customHeight="1" spans="1:7">
      <c r="A62" s="379" t="s">
        <v>174</v>
      </c>
      <c r="B62" s="380" t="s">
        <v>175</v>
      </c>
      <c r="C62" s="64">
        <v>20</v>
      </c>
      <c r="D62" s="64"/>
      <c r="E62" s="64">
        <v>12</v>
      </c>
      <c r="F62" s="381">
        <f t="shared" si="2"/>
        <v>0.6</v>
      </c>
      <c r="G62" s="381" t="str">
        <f t="shared" si="3"/>
        <v/>
      </c>
    </row>
    <row r="63" customHeight="1" spans="1:7">
      <c r="A63" s="379" t="s">
        <v>176</v>
      </c>
      <c r="B63" s="380" t="s">
        <v>177</v>
      </c>
      <c r="C63" s="64">
        <f>SUM(C64:C73)</f>
        <v>42040</v>
      </c>
      <c r="D63" s="64">
        <f>SUM(D64:D73)</f>
        <v>54300</v>
      </c>
      <c r="E63" s="64">
        <f>SUM(E64:E73)</f>
        <v>46794</v>
      </c>
      <c r="F63" s="381">
        <f t="shared" si="2"/>
        <v>1.11308277830637</v>
      </c>
      <c r="G63" s="381">
        <f t="shared" si="3"/>
        <v>0.861767955801105</v>
      </c>
    </row>
    <row r="64" customHeight="1" spans="1:7">
      <c r="A64" s="379" t="s">
        <v>178</v>
      </c>
      <c r="B64" s="380" t="s">
        <v>179</v>
      </c>
      <c r="C64" s="64">
        <v>155</v>
      </c>
      <c r="D64" s="64">
        <v>1468</v>
      </c>
      <c r="E64" s="64">
        <v>170</v>
      </c>
      <c r="F64" s="381">
        <f t="shared" si="2"/>
        <v>1.09677419354839</v>
      </c>
      <c r="G64" s="381">
        <f t="shared" si="3"/>
        <v>0.115803814713896</v>
      </c>
    </row>
    <row r="65" customHeight="1" spans="1:7">
      <c r="A65" s="379" t="s">
        <v>180</v>
      </c>
      <c r="B65" s="380" t="s">
        <v>181</v>
      </c>
      <c r="C65" s="64">
        <v>38904</v>
      </c>
      <c r="D65" s="64">
        <v>46374</v>
      </c>
      <c r="E65" s="63">
        <v>43745</v>
      </c>
      <c r="F65" s="381">
        <f t="shared" si="2"/>
        <v>1.12443450544931</v>
      </c>
      <c r="G65" s="381">
        <f t="shared" si="3"/>
        <v>0.943308750593005</v>
      </c>
    </row>
    <row r="66" customHeight="1" spans="1:7">
      <c r="A66" s="379" t="s">
        <v>182</v>
      </c>
      <c r="B66" s="380" t="s">
        <v>183</v>
      </c>
      <c r="C66" s="64">
        <v>885</v>
      </c>
      <c r="D66" s="64">
        <v>771</v>
      </c>
      <c r="E66" s="64">
        <v>983</v>
      </c>
      <c r="F66" s="381">
        <f t="shared" si="2"/>
        <v>1.11073446327684</v>
      </c>
      <c r="G66" s="381">
        <f t="shared" si="3"/>
        <v>1.27496757457847</v>
      </c>
    </row>
    <row r="67" customHeight="1" spans="1:7">
      <c r="A67" s="379" t="s">
        <v>184</v>
      </c>
      <c r="B67" s="380" t="s">
        <v>185</v>
      </c>
      <c r="C67" s="64"/>
      <c r="D67" s="64"/>
      <c r="E67" s="64"/>
      <c r="F67" s="381" t="str">
        <f t="shared" si="2"/>
        <v/>
      </c>
      <c r="G67" s="381" t="str">
        <f t="shared" si="3"/>
        <v/>
      </c>
    </row>
    <row r="68" customHeight="1" spans="1:7">
      <c r="A68" s="379" t="s">
        <v>186</v>
      </c>
      <c r="B68" s="380" t="s">
        <v>187</v>
      </c>
      <c r="C68" s="64"/>
      <c r="D68" s="64"/>
      <c r="E68" s="64"/>
      <c r="F68" s="381" t="str">
        <f t="shared" si="2"/>
        <v/>
      </c>
      <c r="G68" s="381" t="str">
        <f t="shared" si="3"/>
        <v/>
      </c>
    </row>
    <row r="69" customHeight="1" spans="1:7">
      <c r="A69" s="379" t="s">
        <v>188</v>
      </c>
      <c r="B69" s="380" t="s">
        <v>189</v>
      </c>
      <c r="C69" s="64"/>
      <c r="D69" s="64"/>
      <c r="E69" s="64"/>
      <c r="F69" s="381" t="str">
        <f t="shared" si="2"/>
        <v/>
      </c>
      <c r="G69" s="381" t="str">
        <f t="shared" si="3"/>
        <v/>
      </c>
    </row>
    <row r="70" customHeight="1" spans="1:7">
      <c r="A70" s="379" t="s">
        <v>190</v>
      </c>
      <c r="B70" s="380" t="s">
        <v>191</v>
      </c>
      <c r="C70" s="64">
        <v>485</v>
      </c>
      <c r="D70" s="64">
        <v>564</v>
      </c>
      <c r="E70" s="64">
        <v>539</v>
      </c>
      <c r="F70" s="381">
        <f t="shared" si="2"/>
        <v>1.11134020618557</v>
      </c>
      <c r="G70" s="381">
        <f t="shared" si="3"/>
        <v>0.955673758865248</v>
      </c>
    </row>
    <row r="71" customHeight="1" spans="1:7">
      <c r="A71" s="379" t="s">
        <v>192</v>
      </c>
      <c r="B71" s="380" t="s">
        <v>193</v>
      </c>
      <c r="C71" s="64">
        <v>1586</v>
      </c>
      <c r="D71" s="64">
        <v>1521</v>
      </c>
      <c r="E71" s="64">
        <v>1329</v>
      </c>
      <c r="F71" s="381">
        <f t="shared" si="2"/>
        <v>0.837957124842371</v>
      </c>
      <c r="G71" s="381">
        <f t="shared" si="3"/>
        <v>0.873767258382643</v>
      </c>
    </row>
    <row r="72" customHeight="1" spans="1:7">
      <c r="A72" s="379" t="s">
        <v>194</v>
      </c>
      <c r="B72" s="380" t="s">
        <v>195</v>
      </c>
      <c r="C72" s="64">
        <v>25</v>
      </c>
      <c r="D72" s="64">
        <v>3209</v>
      </c>
      <c r="E72" s="64">
        <v>28</v>
      </c>
      <c r="F72" s="381">
        <f t="shared" si="2"/>
        <v>1.12</v>
      </c>
      <c r="G72" s="381">
        <f t="shared" si="3"/>
        <v>0.00872545964474914</v>
      </c>
    </row>
    <row r="73" customHeight="1" spans="1:7">
      <c r="A73" s="379" t="s">
        <v>196</v>
      </c>
      <c r="B73" s="380" t="s">
        <v>197</v>
      </c>
      <c r="C73" s="64"/>
      <c r="D73" s="64">
        <v>393</v>
      </c>
      <c r="E73" s="64"/>
      <c r="F73" s="381" t="str">
        <f t="shared" si="2"/>
        <v/>
      </c>
      <c r="G73" s="381">
        <f t="shared" si="3"/>
        <v>0</v>
      </c>
    </row>
    <row r="74" customHeight="1" spans="1:7">
      <c r="A74" s="379" t="s">
        <v>198</v>
      </c>
      <c r="B74" s="380" t="s">
        <v>199</v>
      </c>
      <c r="C74" s="64">
        <f>SUM(C75:C84)</f>
        <v>217</v>
      </c>
      <c r="D74" s="64">
        <f>SUM(D75:D84)</f>
        <v>333</v>
      </c>
      <c r="E74" s="64">
        <f>SUM(E75:E84)</f>
        <v>216</v>
      </c>
      <c r="F74" s="381">
        <f t="shared" si="2"/>
        <v>0.995391705069124</v>
      </c>
      <c r="G74" s="381">
        <f t="shared" si="3"/>
        <v>0.648648648648649</v>
      </c>
    </row>
    <row r="75" customHeight="1" spans="1:7">
      <c r="A75" s="379" t="s">
        <v>200</v>
      </c>
      <c r="B75" s="380" t="s">
        <v>201</v>
      </c>
      <c r="C75" s="64">
        <v>217</v>
      </c>
      <c r="D75" s="64">
        <v>313</v>
      </c>
      <c r="E75" s="64">
        <v>216</v>
      </c>
      <c r="F75" s="381">
        <f t="shared" si="2"/>
        <v>0.995391705069124</v>
      </c>
      <c r="G75" s="381">
        <f t="shared" si="3"/>
        <v>0.690095846645367</v>
      </c>
    </row>
    <row r="76" customHeight="1" spans="1:7">
      <c r="A76" s="379" t="s">
        <v>202</v>
      </c>
      <c r="B76" s="380" t="s">
        <v>203</v>
      </c>
      <c r="C76" s="64"/>
      <c r="D76" s="64"/>
      <c r="E76" s="64"/>
      <c r="F76" s="381" t="str">
        <f t="shared" si="2"/>
        <v/>
      </c>
      <c r="G76" s="381" t="str">
        <f t="shared" si="3"/>
        <v/>
      </c>
    </row>
    <row r="77" customHeight="1" spans="1:7">
      <c r="A77" s="379" t="s">
        <v>204</v>
      </c>
      <c r="B77" s="380" t="s">
        <v>205</v>
      </c>
      <c r="C77" s="64"/>
      <c r="D77" s="64"/>
      <c r="E77" s="64"/>
      <c r="F77" s="381" t="str">
        <f t="shared" si="2"/>
        <v/>
      </c>
      <c r="G77" s="381" t="str">
        <f t="shared" si="3"/>
        <v/>
      </c>
    </row>
    <row r="78" customHeight="1" spans="1:7">
      <c r="A78" s="379" t="s">
        <v>206</v>
      </c>
      <c r="B78" s="380" t="s">
        <v>207</v>
      </c>
      <c r="C78" s="64"/>
      <c r="D78" s="64"/>
      <c r="E78" s="64"/>
      <c r="F78" s="381" t="str">
        <f t="shared" si="2"/>
        <v/>
      </c>
      <c r="G78" s="381" t="str">
        <f t="shared" si="3"/>
        <v/>
      </c>
    </row>
    <row r="79" customHeight="1" spans="1:7">
      <c r="A79" s="379" t="s">
        <v>208</v>
      </c>
      <c r="B79" s="380" t="s">
        <v>209</v>
      </c>
      <c r="C79" s="64"/>
      <c r="D79" s="64"/>
      <c r="E79" s="64"/>
      <c r="F79" s="381" t="str">
        <f t="shared" si="2"/>
        <v/>
      </c>
      <c r="G79" s="381" t="str">
        <f t="shared" si="3"/>
        <v/>
      </c>
    </row>
    <row r="80" customHeight="1" spans="1:7">
      <c r="A80" s="379" t="s">
        <v>210</v>
      </c>
      <c r="B80" s="380" t="s">
        <v>211</v>
      </c>
      <c r="C80" s="64"/>
      <c r="D80" s="64"/>
      <c r="E80" s="64"/>
      <c r="F80" s="381" t="str">
        <f t="shared" si="2"/>
        <v/>
      </c>
      <c r="G80" s="381" t="str">
        <f t="shared" si="3"/>
        <v/>
      </c>
    </row>
    <row r="81" customHeight="1" spans="1:7">
      <c r="A81" s="379" t="s">
        <v>212</v>
      </c>
      <c r="B81" s="380" t="s">
        <v>213</v>
      </c>
      <c r="C81" s="64"/>
      <c r="D81" s="64">
        <v>20</v>
      </c>
      <c r="E81" s="64"/>
      <c r="F81" s="381" t="str">
        <f t="shared" si="2"/>
        <v/>
      </c>
      <c r="G81" s="381">
        <f t="shared" si="3"/>
        <v>0</v>
      </c>
    </row>
    <row r="82" customHeight="1" spans="1:7">
      <c r="A82" s="379" t="s">
        <v>214</v>
      </c>
      <c r="B82" s="380" t="s">
        <v>215</v>
      </c>
      <c r="C82" s="64"/>
      <c r="D82" s="64"/>
      <c r="E82" s="64"/>
      <c r="F82" s="381" t="str">
        <f t="shared" si="2"/>
        <v/>
      </c>
      <c r="G82" s="381" t="str">
        <f t="shared" si="3"/>
        <v/>
      </c>
    </row>
    <row r="83" customHeight="1" spans="1:7">
      <c r="A83" s="379" t="s">
        <v>216</v>
      </c>
      <c r="B83" s="380" t="s">
        <v>217</v>
      </c>
      <c r="C83" s="64"/>
      <c r="D83" s="64"/>
      <c r="E83" s="64"/>
      <c r="F83" s="381" t="str">
        <f t="shared" si="2"/>
        <v/>
      </c>
      <c r="G83" s="381" t="str">
        <f t="shared" si="3"/>
        <v/>
      </c>
    </row>
    <row r="84" customHeight="1" spans="1:7">
      <c r="A84" s="379" t="s">
        <v>218</v>
      </c>
      <c r="B84" s="380" t="s">
        <v>219</v>
      </c>
      <c r="C84" s="64"/>
      <c r="D84" s="64"/>
      <c r="E84" s="64"/>
      <c r="F84" s="381" t="str">
        <f t="shared" si="2"/>
        <v/>
      </c>
      <c r="G84" s="381" t="str">
        <f t="shared" si="3"/>
        <v/>
      </c>
    </row>
    <row r="85" customHeight="1" spans="1:7">
      <c r="A85" s="379" t="s">
        <v>220</v>
      </c>
      <c r="B85" s="380" t="s">
        <v>221</v>
      </c>
      <c r="C85" s="64">
        <f>SUM(C86:C91)</f>
        <v>994</v>
      </c>
      <c r="D85" s="64">
        <f>SUM(D86:D91)</f>
        <v>4576</v>
      </c>
      <c r="E85" s="64">
        <f>SUM(E86:E91)</f>
        <v>1097</v>
      </c>
      <c r="F85" s="381">
        <f t="shared" si="2"/>
        <v>1.10362173038229</v>
      </c>
      <c r="G85" s="381">
        <f t="shared" si="3"/>
        <v>0.239729020979021</v>
      </c>
    </row>
    <row r="86" customHeight="1" spans="1:7">
      <c r="A86" s="379" t="s">
        <v>222</v>
      </c>
      <c r="B86" s="380" t="s">
        <v>223</v>
      </c>
      <c r="C86" s="64">
        <v>656</v>
      </c>
      <c r="D86" s="64">
        <v>3175</v>
      </c>
      <c r="E86" s="64">
        <v>759</v>
      </c>
      <c r="F86" s="381">
        <f t="shared" si="2"/>
        <v>1.15701219512195</v>
      </c>
      <c r="G86" s="381">
        <f t="shared" si="3"/>
        <v>0.239055118110236</v>
      </c>
    </row>
    <row r="87" customHeight="1" spans="1:7">
      <c r="A87" s="379" t="s">
        <v>224</v>
      </c>
      <c r="B87" s="380" t="s">
        <v>225</v>
      </c>
      <c r="C87" s="64">
        <v>34</v>
      </c>
      <c r="D87" s="64">
        <v>417</v>
      </c>
      <c r="E87" s="64">
        <v>34</v>
      </c>
      <c r="F87" s="381">
        <f t="shared" si="2"/>
        <v>1</v>
      </c>
      <c r="G87" s="381">
        <f t="shared" si="3"/>
        <v>0.0815347721822542</v>
      </c>
    </row>
    <row r="88" customHeight="1" spans="1:7">
      <c r="A88" s="379" t="s">
        <v>226</v>
      </c>
      <c r="B88" s="380" t="s">
        <v>227</v>
      </c>
      <c r="C88" s="64"/>
      <c r="D88" s="64">
        <v>6</v>
      </c>
      <c r="E88" s="64"/>
      <c r="F88" s="381" t="str">
        <f t="shared" si="2"/>
        <v/>
      </c>
      <c r="G88" s="381">
        <f t="shared" si="3"/>
        <v>0</v>
      </c>
    </row>
    <row r="89" customHeight="1" spans="1:7">
      <c r="A89" s="379" t="s">
        <v>228</v>
      </c>
      <c r="B89" s="380" t="s">
        <v>229</v>
      </c>
      <c r="C89" s="64"/>
      <c r="D89" s="64"/>
      <c r="E89" s="64"/>
      <c r="F89" s="381" t="str">
        <f t="shared" si="2"/>
        <v/>
      </c>
      <c r="G89" s="381" t="str">
        <f t="shared" si="3"/>
        <v/>
      </c>
    </row>
    <row r="90" customHeight="1" spans="1:7">
      <c r="A90" s="379" t="s">
        <v>230</v>
      </c>
      <c r="B90" s="380" t="s">
        <v>231</v>
      </c>
      <c r="C90" s="64">
        <v>304</v>
      </c>
      <c r="D90" s="64">
        <v>947</v>
      </c>
      <c r="E90" s="64">
        <v>304</v>
      </c>
      <c r="F90" s="381">
        <f t="shared" si="2"/>
        <v>1</v>
      </c>
      <c r="G90" s="381">
        <f t="shared" si="3"/>
        <v>0.321013727560718</v>
      </c>
    </row>
    <row r="91" customHeight="1" spans="1:7">
      <c r="A91" s="379" t="s">
        <v>232</v>
      </c>
      <c r="B91" s="380" t="s">
        <v>233</v>
      </c>
      <c r="C91" s="64"/>
      <c r="D91" s="64">
        <v>31</v>
      </c>
      <c r="E91" s="64"/>
      <c r="F91" s="381" t="str">
        <f t="shared" si="2"/>
        <v/>
      </c>
      <c r="G91" s="381">
        <f t="shared" si="3"/>
        <v>0</v>
      </c>
    </row>
    <row r="92" customHeight="1" spans="1:7">
      <c r="A92" s="379" t="s">
        <v>234</v>
      </c>
      <c r="B92" s="380" t="s">
        <v>235</v>
      </c>
      <c r="C92" s="64">
        <f>SUM(C93:C112)</f>
        <v>72024</v>
      </c>
      <c r="D92" s="64">
        <f>SUM(D93:D112)</f>
        <v>72464</v>
      </c>
      <c r="E92" s="64">
        <f>SUM(E93:E112)</f>
        <v>75049</v>
      </c>
      <c r="F92" s="381">
        <f t="shared" si="2"/>
        <v>1.04199988892591</v>
      </c>
      <c r="G92" s="381">
        <f t="shared" si="3"/>
        <v>1.03567288584677</v>
      </c>
    </row>
    <row r="93" customHeight="1" spans="1:7">
      <c r="A93" s="379" t="s">
        <v>236</v>
      </c>
      <c r="B93" s="380" t="s">
        <v>237</v>
      </c>
      <c r="C93" s="64">
        <v>558</v>
      </c>
      <c r="D93" s="64">
        <v>697</v>
      </c>
      <c r="E93" s="64">
        <v>527</v>
      </c>
      <c r="F93" s="381">
        <f t="shared" si="2"/>
        <v>0.944444444444444</v>
      </c>
      <c r="G93" s="381">
        <f t="shared" si="3"/>
        <v>0.75609756097561</v>
      </c>
    </row>
    <row r="94" customHeight="1" spans="1:7">
      <c r="A94" s="379" t="s">
        <v>238</v>
      </c>
      <c r="B94" s="380" t="s">
        <v>239</v>
      </c>
      <c r="C94" s="64">
        <v>1860</v>
      </c>
      <c r="D94" s="64">
        <v>6471</v>
      </c>
      <c r="E94" s="64">
        <v>1759</v>
      </c>
      <c r="F94" s="381">
        <f t="shared" si="2"/>
        <v>0.945698924731183</v>
      </c>
      <c r="G94" s="381">
        <f t="shared" si="3"/>
        <v>0.271828156390048</v>
      </c>
    </row>
    <row r="95" customHeight="1" spans="1:7">
      <c r="A95" s="379" t="s">
        <v>240</v>
      </c>
      <c r="B95" s="380" t="s">
        <v>241</v>
      </c>
      <c r="C95" s="64">
        <v>36871</v>
      </c>
      <c r="D95" s="64">
        <v>34095</v>
      </c>
      <c r="E95" s="64">
        <v>41821</v>
      </c>
      <c r="F95" s="381">
        <f t="shared" si="2"/>
        <v>1.13425185104825</v>
      </c>
      <c r="G95" s="381">
        <f t="shared" si="3"/>
        <v>1.2266021410764</v>
      </c>
    </row>
    <row r="96" customHeight="1" spans="1:7">
      <c r="A96" s="379" t="s">
        <v>242</v>
      </c>
      <c r="B96" s="380" t="s">
        <v>243</v>
      </c>
      <c r="C96" s="64"/>
      <c r="D96" s="64"/>
      <c r="E96" s="64"/>
      <c r="F96" s="381" t="str">
        <f t="shared" si="2"/>
        <v/>
      </c>
      <c r="G96" s="381" t="str">
        <f t="shared" si="3"/>
        <v/>
      </c>
    </row>
    <row r="97" customHeight="1" spans="1:7">
      <c r="A97" s="379" t="s">
        <v>244</v>
      </c>
      <c r="B97" s="380" t="s">
        <v>245</v>
      </c>
      <c r="C97" s="64">
        <v>3083</v>
      </c>
      <c r="D97" s="64">
        <v>1560</v>
      </c>
      <c r="E97" s="64">
        <v>2952</v>
      </c>
      <c r="F97" s="381">
        <f t="shared" si="2"/>
        <v>0.957508919883231</v>
      </c>
      <c r="G97" s="381">
        <f t="shared" si="3"/>
        <v>1.89230769230769</v>
      </c>
    </row>
    <row r="98" customHeight="1" spans="1:7">
      <c r="A98" s="379" t="s">
        <v>246</v>
      </c>
      <c r="B98" s="380" t="s">
        <v>247</v>
      </c>
      <c r="C98" s="64">
        <v>5500</v>
      </c>
      <c r="D98" s="64">
        <v>3482</v>
      </c>
      <c r="E98" s="64">
        <v>5157</v>
      </c>
      <c r="F98" s="381">
        <f t="shared" ref="F98:F117" si="4">IFERROR($E98/C98,"")</f>
        <v>0.937636363636364</v>
      </c>
      <c r="G98" s="381">
        <f t="shared" ref="G98:G117" si="5">IFERROR($E98/D98,"")</f>
        <v>1.48104537622056</v>
      </c>
    </row>
    <row r="99" customHeight="1" spans="1:7">
      <c r="A99" s="379" t="s">
        <v>248</v>
      </c>
      <c r="B99" s="380" t="s">
        <v>249</v>
      </c>
      <c r="C99" s="64">
        <v>1352</v>
      </c>
      <c r="D99" s="64">
        <v>583</v>
      </c>
      <c r="E99" s="64">
        <v>1288</v>
      </c>
      <c r="F99" s="381">
        <f t="shared" si="4"/>
        <v>0.952662721893491</v>
      </c>
      <c r="G99" s="381">
        <f t="shared" si="5"/>
        <v>2.20926243567753</v>
      </c>
    </row>
    <row r="100" customHeight="1" spans="1:7">
      <c r="A100" s="379" t="s">
        <v>250</v>
      </c>
      <c r="B100" s="380" t="s">
        <v>251</v>
      </c>
      <c r="C100" s="64">
        <v>558</v>
      </c>
      <c r="D100" s="64">
        <v>1627</v>
      </c>
      <c r="E100" s="64">
        <v>526</v>
      </c>
      <c r="F100" s="381">
        <f t="shared" si="4"/>
        <v>0.942652329749104</v>
      </c>
      <c r="G100" s="381">
        <f t="shared" si="5"/>
        <v>0.323294406883835</v>
      </c>
    </row>
    <row r="101" customHeight="1" spans="1:7">
      <c r="A101" s="379" t="s">
        <v>252</v>
      </c>
      <c r="B101" s="380" t="s">
        <v>253</v>
      </c>
      <c r="C101" s="64">
        <v>2486</v>
      </c>
      <c r="D101" s="64">
        <v>2905</v>
      </c>
      <c r="E101" s="64">
        <v>2349</v>
      </c>
      <c r="F101" s="381">
        <f t="shared" si="4"/>
        <v>0.944891391794047</v>
      </c>
      <c r="G101" s="381">
        <f t="shared" si="5"/>
        <v>0.808605851979346</v>
      </c>
    </row>
    <row r="102" customHeight="1" spans="1:7">
      <c r="A102" s="379" t="s">
        <v>254</v>
      </c>
      <c r="B102" s="380" t="s">
        <v>255</v>
      </c>
      <c r="C102" s="64"/>
      <c r="D102" s="64">
        <v>49</v>
      </c>
      <c r="E102" s="64"/>
      <c r="F102" s="381" t="str">
        <f t="shared" si="4"/>
        <v/>
      </c>
      <c r="G102" s="381">
        <f t="shared" si="5"/>
        <v>0</v>
      </c>
    </row>
    <row r="103" customHeight="1" spans="1:7">
      <c r="A103" s="379" t="s">
        <v>256</v>
      </c>
      <c r="B103" s="380" t="s">
        <v>257</v>
      </c>
      <c r="C103" s="64">
        <v>5296</v>
      </c>
      <c r="D103" s="64">
        <v>3394</v>
      </c>
      <c r="E103" s="64">
        <v>5042</v>
      </c>
      <c r="F103" s="381">
        <f t="shared" si="4"/>
        <v>0.952039274924471</v>
      </c>
      <c r="G103" s="381">
        <f t="shared" si="5"/>
        <v>1.4855627578079</v>
      </c>
    </row>
    <row r="104" customHeight="1" spans="1:7">
      <c r="A104" s="379" t="s">
        <v>258</v>
      </c>
      <c r="B104" s="380" t="s">
        <v>259</v>
      </c>
      <c r="C104" s="64">
        <v>155</v>
      </c>
      <c r="D104" s="64">
        <v>43</v>
      </c>
      <c r="E104" s="64">
        <v>147</v>
      </c>
      <c r="F104" s="381">
        <f t="shared" si="4"/>
        <v>0.948387096774194</v>
      </c>
      <c r="G104" s="381">
        <f t="shared" si="5"/>
        <v>3.41860465116279</v>
      </c>
    </row>
    <row r="105" customHeight="1" spans="1:7">
      <c r="A105" s="379" t="s">
        <v>260</v>
      </c>
      <c r="B105" s="380" t="s">
        <v>261</v>
      </c>
      <c r="C105" s="64">
        <v>3550</v>
      </c>
      <c r="D105" s="64">
        <v>2093</v>
      </c>
      <c r="E105" s="64">
        <v>3317</v>
      </c>
      <c r="F105" s="381">
        <f t="shared" si="4"/>
        <v>0.934366197183099</v>
      </c>
      <c r="G105" s="381">
        <f t="shared" si="5"/>
        <v>1.58480649784998</v>
      </c>
    </row>
    <row r="106" customHeight="1" spans="1:7">
      <c r="A106" s="379" t="s">
        <v>262</v>
      </c>
      <c r="B106" s="380" t="s">
        <v>263</v>
      </c>
      <c r="C106" s="64"/>
      <c r="D106" s="64"/>
      <c r="E106" s="64"/>
      <c r="F106" s="381" t="str">
        <f t="shared" si="4"/>
        <v/>
      </c>
      <c r="G106" s="381" t="str">
        <f t="shared" si="5"/>
        <v/>
      </c>
    </row>
    <row r="107" customHeight="1" spans="1:7">
      <c r="A107" s="379" t="s">
        <v>264</v>
      </c>
      <c r="B107" s="380" t="s">
        <v>265</v>
      </c>
      <c r="C107" s="64">
        <v>19</v>
      </c>
      <c r="D107" s="64">
        <v>24</v>
      </c>
      <c r="E107" s="64">
        <v>18</v>
      </c>
      <c r="F107" s="381">
        <f t="shared" si="4"/>
        <v>0.947368421052632</v>
      </c>
      <c r="G107" s="381">
        <f t="shared" si="5"/>
        <v>0.75</v>
      </c>
    </row>
    <row r="108" customHeight="1" spans="1:7">
      <c r="A108" s="379" t="s">
        <v>266</v>
      </c>
      <c r="B108" s="380" t="s">
        <v>267</v>
      </c>
      <c r="C108" s="64">
        <v>9980</v>
      </c>
      <c r="D108" s="64">
        <v>13851</v>
      </c>
      <c r="E108" s="64">
        <v>9431</v>
      </c>
      <c r="F108" s="381">
        <f t="shared" si="4"/>
        <v>0.94498997995992</v>
      </c>
      <c r="G108" s="381">
        <f t="shared" si="5"/>
        <v>0.680889466464515</v>
      </c>
    </row>
    <row r="109" customHeight="1" spans="1:7">
      <c r="A109" s="379" t="s">
        <v>268</v>
      </c>
      <c r="B109" s="380" t="s">
        <v>269</v>
      </c>
      <c r="C109" s="64"/>
      <c r="D109" s="64">
        <v>173</v>
      </c>
      <c r="E109" s="64"/>
      <c r="F109" s="381" t="str">
        <f t="shared" si="4"/>
        <v/>
      </c>
      <c r="G109" s="381">
        <f t="shared" si="5"/>
        <v>0</v>
      </c>
    </row>
    <row r="110" customHeight="1" spans="1:7">
      <c r="A110" s="379" t="s">
        <v>270</v>
      </c>
      <c r="B110" s="380" t="s">
        <v>271</v>
      </c>
      <c r="C110" s="64">
        <v>292</v>
      </c>
      <c r="D110" s="64">
        <v>410</v>
      </c>
      <c r="E110" s="64">
        <v>277</v>
      </c>
      <c r="F110" s="381">
        <f t="shared" si="4"/>
        <v>0.948630136986301</v>
      </c>
      <c r="G110" s="381">
        <f t="shared" si="5"/>
        <v>0.675609756097561</v>
      </c>
    </row>
    <row r="111" customHeight="1" spans="1:7">
      <c r="A111" s="379" t="s">
        <v>272</v>
      </c>
      <c r="B111" s="380" t="s">
        <v>273</v>
      </c>
      <c r="C111" s="64"/>
      <c r="D111" s="64"/>
      <c r="E111" s="64"/>
      <c r="F111" s="381" t="str">
        <f t="shared" si="4"/>
        <v/>
      </c>
      <c r="G111" s="381" t="str">
        <f t="shared" si="5"/>
        <v/>
      </c>
    </row>
    <row r="112" customHeight="1" spans="1:7">
      <c r="A112" s="379" t="s">
        <v>274</v>
      </c>
      <c r="B112" s="380" t="s">
        <v>275</v>
      </c>
      <c r="C112" s="64">
        <v>464</v>
      </c>
      <c r="D112" s="64">
        <v>1007</v>
      </c>
      <c r="E112" s="64">
        <v>438</v>
      </c>
      <c r="F112" s="381">
        <f t="shared" si="4"/>
        <v>0.943965517241379</v>
      </c>
      <c r="G112" s="381">
        <f t="shared" si="5"/>
        <v>0.434955312810328</v>
      </c>
    </row>
    <row r="113" customHeight="1" spans="1:7">
      <c r="A113" s="379" t="s">
        <v>276</v>
      </c>
      <c r="B113" s="380" t="s">
        <v>277</v>
      </c>
      <c r="C113" s="64">
        <f>SUM(C114:C128)</f>
        <v>20886</v>
      </c>
      <c r="D113" s="64">
        <f>SUM(D114:D128)</f>
        <v>14708</v>
      </c>
      <c r="E113" s="64">
        <f>SUM(E114:E128)</f>
        <v>18082</v>
      </c>
      <c r="F113" s="381">
        <f t="shared" si="4"/>
        <v>0.865747390596572</v>
      </c>
      <c r="G113" s="381">
        <f t="shared" si="5"/>
        <v>1.22939896654882</v>
      </c>
    </row>
    <row r="114" customHeight="1" spans="1:7">
      <c r="A114" s="379" t="s">
        <v>278</v>
      </c>
      <c r="B114" s="380" t="s">
        <v>279</v>
      </c>
      <c r="C114" s="64">
        <v>196</v>
      </c>
      <c r="D114" s="64">
        <v>167</v>
      </c>
      <c r="E114" s="64">
        <v>142</v>
      </c>
      <c r="F114" s="381">
        <f t="shared" si="4"/>
        <v>0.724489795918367</v>
      </c>
      <c r="G114" s="381">
        <f t="shared" si="5"/>
        <v>0.850299401197605</v>
      </c>
    </row>
    <row r="115" customHeight="1" spans="1:7">
      <c r="A115" s="379" t="s">
        <v>280</v>
      </c>
      <c r="B115" s="380" t="s">
        <v>281</v>
      </c>
      <c r="C115" s="64">
        <v>1693</v>
      </c>
      <c r="D115" s="64">
        <v>2644</v>
      </c>
      <c r="E115" s="64">
        <v>1252</v>
      </c>
      <c r="F115" s="381">
        <f t="shared" si="4"/>
        <v>0.739515652687537</v>
      </c>
      <c r="G115" s="381">
        <f t="shared" si="5"/>
        <v>0.473524962178517</v>
      </c>
    </row>
    <row r="116" customHeight="1" spans="1:7">
      <c r="A116" s="379" t="s">
        <v>282</v>
      </c>
      <c r="B116" s="380" t="s">
        <v>283</v>
      </c>
      <c r="C116" s="64">
        <v>2017</v>
      </c>
      <c r="D116" s="64">
        <v>817</v>
      </c>
      <c r="E116" s="64">
        <v>1381</v>
      </c>
      <c r="F116" s="381">
        <f t="shared" si="4"/>
        <v>0.684680218145761</v>
      </c>
      <c r="G116" s="381">
        <f t="shared" si="5"/>
        <v>1.69033047735618</v>
      </c>
    </row>
    <row r="117" customHeight="1" spans="1:7">
      <c r="A117" s="379" t="s">
        <v>284</v>
      </c>
      <c r="B117" s="380" t="s">
        <v>285</v>
      </c>
      <c r="C117" s="64">
        <v>3007</v>
      </c>
      <c r="D117" s="64">
        <v>3620</v>
      </c>
      <c r="E117" s="64">
        <v>3597</v>
      </c>
      <c r="F117" s="381">
        <f t="shared" si="4"/>
        <v>1.19620884602594</v>
      </c>
      <c r="G117" s="381">
        <f t="shared" si="5"/>
        <v>0.993646408839779</v>
      </c>
    </row>
    <row r="118" customHeight="1" spans="1:7">
      <c r="A118" s="379" t="s">
        <v>286</v>
      </c>
      <c r="B118" s="380" t="s">
        <v>287</v>
      </c>
      <c r="C118" s="64"/>
      <c r="D118" s="64">
        <v>10</v>
      </c>
      <c r="E118" s="383" t="s">
        <v>288</v>
      </c>
      <c r="F118" s="381"/>
      <c r="G118" s="381"/>
    </row>
    <row r="119" customHeight="1" spans="1:7">
      <c r="A119" s="379" t="s">
        <v>289</v>
      </c>
      <c r="B119" s="380" t="s">
        <v>290</v>
      </c>
      <c r="C119" s="64">
        <v>2531</v>
      </c>
      <c r="D119" s="64">
        <v>3700</v>
      </c>
      <c r="E119" s="64">
        <v>3245</v>
      </c>
      <c r="F119" s="381">
        <f t="shared" ref="F119:F125" si="6">IFERROR($E119/C119,"")</f>
        <v>1.28210193599368</v>
      </c>
      <c r="G119" s="381">
        <f t="shared" ref="G119:G125" si="7">IFERROR($E119/D119,"")</f>
        <v>0.877027027027027</v>
      </c>
    </row>
    <row r="120" customHeight="1" spans="1:7">
      <c r="A120" s="379" t="s">
        <v>291</v>
      </c>
      <c r="B120" s="380" t="s">
        <v>292</v>
      </c>
      <c r="C120" s="64">
        <v>5170</v>
      </c>
      <c r="D120" s="64">
        <v>2667</v>
      </c>
      <c r="E120" s="64">
        <v>3827</v>
      </c>
      <c r="F120" s="381">
        <f t="shared" si="6"/>
        <v>0.740232108317215</v>
      </c>
      <c r="G120" s="381">
        <f t="shared" si="7"/>
        <v>1.43494563179603</v>
      </c>
    </row>
    <row r="121" customHeight="1" spans="1:7">
      <c r="A121" s="379" t="s">
        <v>293</v>
      </c>
      <c r="B121" s="380" t="s">
        <v>294</v>
      </c>
      <c r="C121" s="64">
        <v>6107</v>
      </c>
      <c r="D121" s="64">
        <v>500</v>
      </c>
      <c r="E121" s="64">
        <v>4516</v>
      </c>
      <c r="F121" s="381">
        <f t="shared" si="6"/>
        <v>0.739479286065171</v>
      </c>
      <c r="G121" s="381">
        <f t="shared" si="7"/>
        <v>9.032</v>
      </c>
    </row>
    <row r="122" customHeight="1" spans="1:7">
      <c r="A122" s="379" t="s">
        <v>295</v>
      </c>
      <c r="B122" s="380" t="s">
        <v>296</v>
      </c>
      <c r="C122" s="64"/>
      <c r="D122" s="64">
        <v>393</v>
      </c>
      <c r="E122" s="64"/>
      <c r="F122" s="381" t="str">
        <f t="shared" si="6"/>
        <v/>
      </c>
      <c r="G122" s="381">
        <f t="shared" si="7"/>
        <v>0</v>
      </c>
    </row>
    <row r="123" customHeight="1" spans="1:7">
      <c r="A123" s="379" t="s">
        <v>297</v>
      </c>
      <c r="B123" s="380" t="s">
        <v>298</v>
      </c>
      <c r="C123" s="64">
        <v>106</v>
      </c>
      <c r="D123" s="64">
        <v>86</v>
      </c>
      <c r="E123" s="64">
        <v>78</v>
      </c>
      <c r="F123" s="381">
        <f t="shared" si="6"/>
        <v>0.735849056603774</v>
      </c>
      <c r="G123" s="381">
        <f t="shared" si="7"/>
        <v>0.906976744186046</v>
      </c>
    </row>
    <row r="124" customHeight="1" spans="1:7">
      <c r="A124" s="379" t="s">
        <v>299</v>
      </c>
      <c r="B124" s="380" t="s">
        <v>300</v>
      </c>
      <c r="C124" s="64">
        <v>59</v>
      </c>
      <c r="D124" s="64">
        <v>84</v>
      </c>
      <c r="E124" s="64">
        <v>44</v>
      </c>
      <c r="F124" s="381">
        <f t="shared" si="6"/>
        <v>0.745762711864407</v>
      </c>
      <c r="G124" s="381">
        <f t="shared" si="7"/>
        <v>0.523809523809524</v>
      </c>
    </row>
    <row r="125" customHeight="1" spans="1:7">
      <c r="A125" s="379" t="s">
        <v>301</v>
      </c>
      <c r="B125" s="380" t="s">
        <v>302</v>
      </c>
      <c r="C125" s="63"/>
      <c r="D125" s="63"/>
      <c r="E125" s="63"/>
      <c r="F125" s="381" t="str">
        <f t="shared" si="6"/>
        <v/>
      </c>
      <c r="G125" s="381" t="str">
        <f t="shared" si="7"/>
        <v/>
      </c>
    </row>
    <row r="126" customHeight="1" spans="1:7">
      <c r="A126" s="225">
        <v>21017</v>
      </c>
      <c r="B126" s="225" t="s">
        <v>303</v>
      </c>
      <c r="C126" s="108"/>
      <c r="D126" s="108"/>
      <c r="E126" s="108"/>
      <c r="F126" s="381"/>
      <c r="G126" s="381"/>
    </row>
    <row r="127" customHeight="1" spans="1:7">
      <c r="A127" s="225">
        <v>21018</v>
      </c>
      <c r="B127" s="225" t="s">
        <v>304</v>
      </c>
      <c r="C127" s="108"/>
      <c r="D127" s="108"/>
      <c r="E127" s="108"/>
      <c r="F127" s="381"/>
      <c r="G127" s="381"/>
    </row>
    <row r="128" customHeight="1" spans="1:7">
      <c r="A128" s="379" t="s">
        <v>305</v>
      </c>
      <c r="B128" s="380" t="s">
        <v>306</v>
      </c>
      <c r="C128" s="64"/>
      <c r="D128" s="64">
        <v>20</v>
      </c>
      <c r="E128" s="64"/>
      <c r="F128" s="381" t="str">
        <f t="shared" ref="F128:F134" si="8">IFERROR($E128/C128,"")</f>
        <v/>
      </c>
      <c r="G128" s="381">
        <f t="shared" ref="G128:G134" si="9">IFERROR($E128/D128,"")</f>
        <v>0</v>
      </c>
    </row>
    <row r="129" customHeight="1" spans="1:7">
      <c r="A129" s="379" t="s">
        <v>307</v>
      </c>
      <c r="B129" s="380" t="s">
        <v>308</v>
      </c>
      <c r="C129" s="64">
        <f>SUM(C130:C144)</f>
        <v>702</v>
      </c>
      <c r="D129" s="64">
        <f>SUM(D130:D144)</f>
        <v>4697</v>
      </c>
      <c r="E129" s="64">
        <f>SUM(E130:E144)</f>
        <v>1607</v>
      </c>
      <c r="F129" s="381">
        <f t="shared" si="8"/>
        <v>2.28917378917379</v>
      </c>
      <c r="G129" s="381">
        <f t="shared" si="9"/>
        <v>0.342133276559506</v>
      </c>
    </row>
    <row r="130" customHeight="1" spans="1:7">
      <c r="A130" s="379" t="s">
        <v>309</v>
      </c>
      <c r="B130" s="380" t="s">
        <v>310</v>
      </c>
      <c r="C130" s="64">
        <v>6</v>
      </c>
      <c r="D130" s="64">
        <v>48</v>
      </c>
      <c r="E130" s="64">
        <v>14</v>
      </c>
      <c r="F130" s="381">
        <f t="shared" si="8"/>
        <v>2.33333333333333</v>
      </c>
      <c r="G130" s="381">
        <f t="shared" si="9"/>
        <v>0.291666666666667</v>
      </c>
    </row>
    <row r="131" customHeight="1" spans="1:7">
      <c r="A131" s="379" t="s">
        <v>311</v>
      </c>
      <c r="B131" s="380" t="s">
        <v>312</v>
      </c>
      <c r="C131" s="64"/>
      <c r="D131" s="64"/>
      <c r="E131" s="64"/>
      <c r="F131" s="381" t="str">
        <f t="shared" si="8"/>
        <v/>
      </c>
      <c r="G131" s="381" t="str">
        <f t="shared" si="9"/>
        <v/>
      </c>
    </row>
    <row r="132" customHeight="1" spans="1:7">
      <c r="A132" s="379" t="s">
        <v>313</v>
      </c>
      <c r="B132" s="380" t="s">
        <v>314</v>
      </c>
      <c r="C132" s="64">
        <v>696</v>
      </c>
      <c r="D132" s="64">
        <v>3922</v>
      </c>
      <c r="E132" s="64">
        <v>1593</v>
      </c>
      <c r="F132" s="381">
        <f t="shared" si="8"/>
        <v>2.28879310344828</v>
      </c>
      <c r="G132" s="381">
        <f t="shared" si="9"/>
        <v>0.406170321264661</v>
      </c>
    </row>
    <row r="133" customHeight="1" spans="1:7">
      <c r="A133" s="379" t="s">
        <v>315</v>
      </c>
      <c r="B133" s="380" t="s">
        <v>316</v>
      </c>
      <c r="C133" s="64"/>
      <c r="D133" s="64">
        <v>727</v>
      </c>
      <c r="E133" s="64"/>
      <c r="F133" s="381" t="str">
        <f t="shared" si="8"/>
        <v/>
      </c>
      <c r="G133" s="381">
        <f t="shared" si="9"/>
        <v>0</v>
      </c>
    </row>
    <row r="134" customHeight="1" spans="1:7">
      <c r="A134" s="379" t="s">
        <v>317</v>
      </c>
      <c r="B134" s="380" t="s">
        <v>318</v>
      </c>
      <c r="C134" s="64"/>
      <c r="D134" s="64"/>
      <c r="E134" s="64"/>
      <c r="F134" s="381" t="str">
        <f t="shared" si="8"/>
        <v/>
      </c>
      <c r="G134" s="381" t="str">
        <f t="shared" si="9"/>
        <v/>
      </c>
    </row>
    <row r="135" ht="17.25" customHeight="1" spans="1:7">
      <c r="A135" s="379" t="s">
        <v>319</v>
      </c>
      <c r="B135" s="380" t="s">
        <v>320</v>
      </c>
      <c r="C135" s="64"/>
      <c r="D135" s="64"/>
      <c r="E135" s="64"/>
      <c r="F135" s="381"/>
      <c r="G135" s="381"/>
    </row>
    <row r="136" customHeight="1" spans="1:7">
      <c r="A136" s="379" t="s">
        <v>321</v>
      </c>
      <c r="B136" s="380" t="s">
        <v>322</v>
      </c>
      <c r="C136" s="64"/>
      <c r="D136" s="64"/>
      <c r="E136" s="64"/>
      <c r="F136" s="381" t="str">
        <f t="shared" ref="F136:F165" si="10">IFERROR($E136/C136,"")</f>
        <v/>
      </c>
      <c r="G136" s="381" t="str">
        <f t="shared" ref="G136:G165" si="11">IFERROR($E136/D136,"")</f>
        <v/>
      </c>
    </row>
    <row r="137" customHeight="1" spans="1:7">
      <c r="A137" s="379" t="s">
        <v>323</v>
      </c>
      <c r="B137" s="380" t="s">
        <v>324</v>
      </c>
      <c r="C137" s="64"/>
      <c r="D137" s="64"/>
      <c r="E137" s="64"/>
      <c r="F137" s="381" t="str">
        <f t="shared" si="10"/>
        <v/>
      </c>
      <c r="G137" s="381" t="str">
        <f t="shared" si="11"/>
        <v/>
      </c>
    </row>
    <row r="138" customHeight="1" spans="1:7">
      <c r="A138" s="379" t="s">
        <v>325</v>
      </c>
      <c r="B138" s="380" t="s">
        <v>326</v>
      </c>
      <c r="C138" s="64"/>
      <c r="D138" s="64"/>
      <c r="E138" s="64"/>
      <c r="F138" s="381" t="str">
        <f t="shared" si="10"/>
        <v/>
      </c>
      <c r="G138" s="381" t="str">
        <f t="shared" si="11"/>
        <v/>
      </c>
    </row>
    <row r="139" customHeight="1" spans="1:7">
      <c r="A139" s="379" t="s">
        <v>327</v>
      </c>
      <c r="B139" s="380" t="s">
        <v>328</v>
      </c>
      <c r="C139" s="64"/>
      <c r="D139" s="64"/>
      <c r="E139" s="64"/>
      <c r="F139" s="381" t="str">
        <f t="shared" si="10"/>
        <v/>
      </c>
      <c r="G139" s="381" t="str">
        <f t="shared" si="11"/>
        <v/>
      </c>
    </row>
    <row r="140" customHeight="1" spans="1:7">
      <c r="A140" s="379" t="s">
        <v>329</v>
      </c>
      <c r="B140" s="380" t="s">
        <v>330</v>
      </c>
      <c r="C140" s="64"/>
      <c r="D140" s="64"/>
      <c r="E140" s="64"/>
      <c r="F140" s="381" t="str">
        <f t="shared" si="10"/>
        <v/>
      </c>
      <c r="G140" s="381" t="str">
        <f t="shared" si="11"/>
        <v/>
      </c>
    </row>
    <row r="141" customHeight="1" spans="1:7">
      <c r="A141" s="379" t="s">
        <v>331</v>
      </c>
      <c r="B141" s="380" t="s">
        <v>332</v>
      </c>
      <c r="C141" s="64"/>
      <c r="D141" s="64"/>
      <c r="E141" s="64"/>
      <c r="F141" s="381" t="str">
        <f t="shared" si="10"/>
        <v/>
      </c>
      <c r="G141" s="381" t="str">
        <f t="shared" si="11"/>
        <v/>
      </c>
    </row>
    <row r="142" customHeight="1" spans="1:7">
      <c r="A142" s="379" t="s">
        <v>333</v>
      </c>
      <c r="B142" s="380" t="s">
        <v>334</v>
      </c>
      <c r="C142" s="64"/>
      <c r="D142" s="64"/>
      <c r="E142" s="64"/>
      <c r="F142" s="381" t="str">
        <f t="shared" si="10"/>
        <v/>
      </c>
      <c r="G142" s="381" t="str">
        <f t="shared" si="11"/>
        <v/>
      </c>
    </row>
    <row r="143" customHeight="1" spans="1:7">
      <c r="A143" s="379" t="s">
        <v>335</v>
      </c>
      <c r="B143" s="380" t="s">
        <v>336</v>
      </c>
      <c r="C143" s="64"/>
      <c r="D143" s="64"/>
      <c r="E143" s="64"/>
      <c r="F143" s="381" t="str">
        <f t="shared" si="10"/>
        <v/>
      </c>
      <c r="G143" s="381" t="str">
        <f t="shared" si="11"/>
        <v/>
      </c>
    </row>
    <row r="144" customHeight="1" spans="1:7">
      <c r="A144" s="379" t="s">
        <v>337</v>
      </c>
      <c r="B144" s="380" t="s">
        <v>338</v>
      </c>
      <c r="C144" s="64"/>
      <c r="D144" s="64"/>
      <c r="E144" s="64"/>
      <c r="F144" s="381" t="str">
        <f t="shared" si="10"/>
        <v/>
      </c>
      <c r="G144" s="381" t="str">
        <f t="shared" si="11"/>
        <v/>
      </c>
    </row>
    <row r="145" customHeight="1" spans="1:7">
      <c r="A145" s="379" t="s">
        <v>339</v>
      </c>
      <c r="B145" s="380" t="s">
        <v>340</v>
      </c>
      <c r="C145" s="64">
        <f>SUM(C146:C151)</f>
        <v>28009</v>
      </c>
      <c r="D145" s="64">
        <f>SUM(D146:D151)</f>
        <v>22240</v>
      </c>
      <c r="E145" s="64">
        <f>SUM(E146:E151)</f>
        <v>24308</v>
      </c>
      <c r="F145" s="381">
        <f t="shared" si="10"/>
        <v>0.867863900889</v>
      </c>
      <c r="G145" s="381">
        <f t="shared" si="11"/>
        <v>1.09298561151079</v>
      </c>
    </row>
    <row r="146" customHeight="1" spans="1:7">
      <c r="A146" s="379" t="s">
        <v>341</v>
      </c>
      <c r="B146" s="380" t="s">
        <v>342</v>
      </c>
      <c r="C146" s="64">
        <v>793</v>
      </c>
      <c r="D146" s="64">
        <v>3370</v>
      </c>
      <c r="E146" s="64">
        <v>688</v>
      </c>
      <c r="F146" s="381">
        <f t="shared" si="10"/>
        <v>0.867591424968474</v>
      </c>
      <c r="G146" s="381">
        <f t="shared" si="11"/>
        <v>0.204154302670623</v>
      </c>
    </row>
    <row r="147" customHeight="1" spans="1:7">
      <c r="A147" s="379" t="s">
        <v>343</v>
      </c>
      <c r="B147" s="380" t="s">
        <v>344</v>
      </c>
      <c r="C147" s="64">
        <v>10</v>
      </c>
      <c r="D147" s="64"/>
      <c r="E147" s="64">
        <v>9</v>
      </c>
      <c r="F147" s="381">
        <f t="shared" si="10"/>
        <v>0.9</v>
      </c>
      <c r="G147" s="381" t="str">
        <f t="shared" si="11"/>
        <v/>
      </c>
    </row>
    <row r="148" customHeight="1" spans="1:7">
      <c r="A148" s="379" t="s">
        <v>345</v>
      </c>
      <c r="B148" s="380" t="s">
        <v>346</v>
      </c>
      <c r="C148" s="64">
        <v>25808</v>
      </c>
      <c r="D148" s="64">
        <v>6451</v>
      </c>
      <c r="E148" s="64">
        <v>22398</v>
      </c>
      <c r="F148" s="381">
        <f t="shared" si="10"/>
        <v>0.867870427774334</v>
      </c>
      <c r="G148" s="381">
        <f t="shared" si="11"/>
        <v>3.47201984188498</v>
      </c>
    </row>
    <row r="149" customHeight="1" spans="1:7">
      <c r="A149" s="379" t="s">
        <v>347</v>
      </c>
      <c r="B149" s="380" t="s">
        <v>348</v>
      </c>
      <c r="C149" s="64">
        <v>1348</v>
      </c>
      <c r="D149" s="64">
        <v>2973</v>
      </c>
      <c r="E149" s="64">
        <v>1170</v>
      </c>
      <c r="F149" s="381">
        <f t="shared" si="10"/>
        <v>0.867952522255193</v>
      </c>
      <c r="G149" s="381">
        <f t="shared" si="11"/>
        <v>0.393541876892028</v>
      </c>
    </row>
    <row r="150" customHeight="1" spans="1:7">
      <c r="A150" s="379" t="s">
        <v>349</v>
      </c>
      <c r="B150" s="380" t="s">
        <v>350</v>
      </c>
      <c r="C150" s="64"/>
      <c r="D150" s="64"/>
      <c r="E150" s="64"/>
      <c r="F150" s="381" t="str">
        <f t="shared" si="10"/>
        <v/>
      </c>
      <c r="G150" s="381" t="str">
        <f t="shared" si="11"/>
        <v/>
      </c>
    </row>
    <row r="151" customHeight="1" spans="1:7">
      <c r="A151" s="379" t="s">
        <v>351</v>
      </c>
      <c r="B151" s="380" t="s">
        <v>352</v>
      </c>
      <c r="C151" s="64">
        <v>50</v>
      </c>
      <c r="D151" s="64">
        <v>9446</v>
      </c>
      <c r="E151" s="64">
        <v>43</v>
      </c>
      <c r="F151" s="381">
        <f t="shared" si="10"/>
        <v>0.86</v>
      </c>
      <c r="G151" s="381">
        <f t="shared" si="11"/>
        <v>0.00455219140376879</v>
      </c>
    </row>
    <row r="152" customHeight="1" spans="1:7">
      <c r="A152" s="379" t="s">
        <v>353</v>
      </c>
      <c r="B152" s="380" t="s">
        <v>354</v>
      </c>
      <c r="C152" s="64">
        <f>SUM(C153:C160)</f>
        <v>65290</v>
      </c>
      <c r="D152" s="64">
        <f>SUM(D153:D160)</f>
        <v>62000</v>
      </c>
      <c r="E152" s="64">
        <f>SUM(E153:E160)</f>
        <v>88575</v>
      </c>
      <c r="F152" s="381">
        <f t="shared" si="10"/>
        <v>1.3566396079032</v>
      </c>
      <c r="G152" s="381">
        <f t="shared" si="11"/>
        <v>1.42862903225806</v>
      </c>
    </row>
    <row r="153" customHeight="1" spans="1:7">
      <c r="A153" s="379" t="s">
        <v>355</v>
      </c>
      <c r="B153" s="380" t="s">
        <v>356</v>
      </c>
      <c r="C153" s="64">
        <v>37059</v>
      </c>
      <c r="D153" s="64">
        <v>26353</v>
      </c>
      <c r="E153" s="64">
        <v>52190</v>
      </c>
      <c r="F153" s="381">
        <f t="shared" si="10"/>
        <v>1.40829488113549</v>
      </c>
      <c r="G153" s="381">
        <f t="shared" si="11"/>
        <v>1.9804196865632</v>
      </c>
    </row>
    <row r="154" customHeight="1" spans="1:7">
      <c r="A154" s="379" t="s">
        <v>357</v>
      </c>
      <c r="B154" s="380" t="s">
        <v>358</v>
      </c>
      <c r="C154" s="64">
        <v>5681</v>
      </c>
      <c r="D154" s="64">
        <v>1745</v>
      </c>
      <c r="E154" s="64">
        <v>9956</v>
      </c>
      <c r="F154" s="381">
        <f t="shared" si="10"/>
        <v>1.75250836120401</v>
      </c>
      <c r="G154" s="381">
        <f t="shared" si="11"/>
        <v>5.7054441260745</v>
      </c>
    </row>
    <row r="155" customHeight="1" spans="1:7">
      <c r="A155" s="379" t="s">
        <v>359</v>
      </c>
      <c r="B155" s="380" t="s">
        <v>360</v>
      </c>
      <c r="C155" s="64">
        <v>16842</v>
      </c>
      <c r="D155" s="64">
        <v>10962</v>
      </c>
      <c r="E155" s="64">
        <v>16425</v>
      </c>
      <c r="F155" s="381">
        <f t="shared" si="10"/>
        <v>0.975240470252939</v>
      </c>
      <c r="G155" s="381">
        <f t="shared" si="11"/>
        <v>1.49835796387521</v>
      </c>
    </row>
    <row r="156" customHeight="1" spans="1:7">
      <c r="A156" s="379" t="s">
        <v>361</v>
      </c>
      <c r="B156" s="380" t="s">
        <v>362</v>
      </c>
      <c r="C156" s="64">
        <v>2000</v>
      </c>
      <c r="D156" s="64">
        <v>2551</v>
      </c>
      <c r="E156" s="64">
        <v>3505</v>
      </c>
      <c r="F156" s="381">
        <f t="shared" si="10"/>
        <v>1.7525</v>
      </c>
      <c r="G156" s="381">
        <f t="shared" si="11"/>
        <v>1.37397099176793</v>
      </c>
    </row>
    <row r="157" customHeight="1" spans="1:7">
      <c r="A157" s="379" t="s">
        <v>363</v>
      </c>
      <c r="B157" s="380" t="s">
        <v>364</v>
      </c>
      <c r="C157" s="64">
        <v>3640</v>
      </c>
      <c r="D157" s="64">
        <v>7907</v>
      </c>
      <c r="E157" s="64">
        <v>6379</v>
      </c>
      <c r="F157" s="381">
        <f t="shared" si="10"/>
        <v>1.75247252747253</v>
      </c>
      <c r="G157" s="381">
        <f t="shared" si="11"/>
        <v>0.806753509548501</v>
      </c>
    </row>
    <row r="158" customHeight="1" spans="1:7">
      <c r="A158" s="379" t="s">
        <v>365</v>
      </c>
      <c r="B158" s="380" t="s">
        <v>366</v>
      </c>
      <c r="C158" s="64"/>
      <c r="D158" s="64">
        <v>1</v>
      </c>
      <c r="E158" s="64"/>
      <c r="F158" s="381" t="str">
        <f t="shared" si="10"/>
        <v/>
      </c>
      <c r="G158" s="381">
        <f t="shared" si="11"/>
        <v>0</v>
      </c>
    </row>
    <row r="159" customHeight="1" spans="1:7">
      <c r="A159" s="379" t="s">
        <v>367</v>
      </c>
      <c r="B159" s="380" t="s">
        <v>368</v>
      </c>
      <c r="C159" s="64"/>
      <c r="D159" s="64">
        <v>12392</v>
      </c>
      <c r="E159" s="64"/>
      <c r="F159" s="381" t="str">
        <f t="shared" si="10"/>
        <v/>
      </c>
      <c r="G159" s="381">
        <f t="shared" si="11"/>
        <v>0</v>
      </c>
    </row>
    <row r="160" customHeight="1" spans="1:7">
      <c r="A160" s="379" t="s">
        <v>369</v>
      </c>
      <c r="B160" s="380" t="s">
        <v>370</v>
      </c>
      <c r="C160" s="64">
        <v>68</v>
      </c>
      <c r="D160" s="64">
        <v>89</v>
      </c>
      <c r="E160" s="64">
        <v>120</v>
      </c>
      <c r="F160" s="381">
        <f t="shared" si="10"/>
        <v>1.76470588235294</v>
      </c>
      <c r="G160" s="381">
        <f t="shared" si="11"/>
        <v>1.34831460674157</v>
      </c>
    </row>
    <row r="161" customHeight="1" spans="1:7">
      <c r="A161" s="379" t="s">
        <v>371</v>
      </c>
      <c r="B161" s="380" t="s">
        <v>372</v>
      </c>
      <c r="C161" s="64">
        <f>SUM(C162:C167)</f>
        <v>5525</v>
      </c>
      <c r="D161" s="64">
        <f>SUM(D162:D167)</f>
        <v>5872</v>
      </c>
      <c r="E161" s="64">
        <f>SUM(E162:E167)</f>
        <v>6012</v>
      </c>
      <c r="F161" s="381">
        <f t="shared" si="10"/>
        <v>1.08814479638009</v>
      </c>
      <c r="G161" s="381">
        <f t="shared" si="11"/>
        <v>1.02384196185286</v>
      </c>
    </row>
    <row r="162" customHeight="1" spans="1:7">
      <c r="A162" s="379" t="s">
        <v>373</v>
      </c>
      <c r="B162" s="380" t="s">
        <v>374</v>
      </c>
      <c r="C162" s="64">
        <v>5525</v>
      </c>
      <c r="D162" s="64">
        <v>4841</v>
      </c>
      <c r="E162" s="64">
        <v>6012</v>
      </c>
      <c r="F162" s="381">
        <f t="shared" si="10"/>
        <v>1.08814479638009</v>
      </c>
      <c r="G162" s="381">
        <f t="shared" si="11"/>
        <v>1.24189217103904</v>
      </c>
    </row>
    <row r="163" customHeight="1" spans="1:7">
      <c r="A163" s="379" t="s">
        <v>375</v>
      </c>
      <c r="B163" s="380" t="s">
        <v>376</v>
      </c>
      <c r="C163" s="64"/>
      <c r="D163" s="64"/>
      <c r="E163" s="64"/>
      <c r="F163" s="381" t="str">
        <f t="shared" si="10"/>
        <v/>
      </c>
      <c r="G163" s="381" t="str">
        <f t="shared" si="11"/>
        <v/>
      </c>
    </row>
    <row r="164" customHeight="1" spans="1:7">
      <c r="A164" s="379" t="s">
        <v>377</v>
      </c>
      <c r="B164" s="380" t="s">
        <v>378</v>
      </c>
      <c r="C164" s="64"/>
      <c r="D164" s="64"/>
      <c r="E164" s="64"/>
      <c r="F164" s="381" t="str">
        <f t="shared" si="10"/>
        <v/>
      </c>
      <c r="G164" s="381" t="str">
        <f t="shared" si="11"/>
        <v/>
      </c>
    </row>
    <row r="165" customHeight="1" spans="1:7">
      <c r="A165" s="379" t="s">
        <v>379</v>
      </c>
      <c r="B165" s="380" t="s">
        <v>380</v>
      </c>
      <c r="C165" s="64"/>
      <c r="D165" s="64"/>
      <c r="E165" s="64"/>
      <c r="F165" s="381" t="str">
        <f t="shared" si="10"/>
        <v/>
      </c>
      <c r="G165" s="381" t="str">
        <f t="shared" si="11"/>
        <v/>
      </c>
    </row>
    <row r="166" customHeight="1" spans="1:7">
      <c r="A166" s="379" t="s">
        <v>381</v>
      </c>
      <c r="B166" s="380" t="s">
        <v>382</v>
      </c>
      <c r="C166" s="64"/>
      <c r="D166" s="64">
        <v>652</v>
      </c>
      <c r="E166" s="64"/>
      <c r="F166" s="381"/>
      <c r="G166" s="381"/>
    </row>
    <row r="167" customHeight="1" spans="1:7">
      <c r="A167" s="379" t="s">
        <v>383</v>
      </c>
      <c r="B167" s="380" t="s">
        <v>384</v>
      </c>
      <c r="C167" s="64"/>
      <c r="D167" s="64">
        <v>379</v>
      </c>
      <c r="E167" s="64"/>
      <c r="F167" s="381" t="str">
        <f t="shared" ref="F167:F230" si="12">IFERROR($E167/C167,"")</f>
        <v/>
      </c>
      <c r="G167" s="381">
        <f t="shared" ref="G167:G230" si="13">IFERROR($E167/D167,"")</f>
        <v>0</v>
      </c>
    </row>
    <row r="168" customHeight="1" spans="1:7">
      <c r="A168" s="379" t="s">
        <v>385</v>
      </c>
      <c r="B168" s="380" t="s">
        <v>386</v>
      </c>
      <c r="C168" s="64">
        <f>SUM(C169:C175)</f>
        <v>23625</v>
      </c>
      <c r="D168" s="64">
        <f>SUM(D169:D175)</f>
        <v>24251</v>
      </c>
      <c r="E168" s="64">
        <f>SUM(E169:E175)</f>
        <v>16104</v>
      </c>
      <c r="F168" s="381">
        <f t="shared" si="12"/>
        <v>0.681650793650794</v>
      </c>
      <c r="G168" s="381">
        <f t="shared" si="13"/>
        <v>0.664055090511732</v>
      </c>
    </row>
    <row r="169" customHeight="1" spans="1:7">
      <c r="A169" s="379" t="s">
        <v>387</v>
      </c>
      <c r="B169" s="380" t="s">
        <v>388</v>
      </c>
      <c r="C169" s="64">
        <v>1190</v>
      </c>
      <c r="D169" s="64"/>
      <c r="E169" s="64">
        <v>810</v>
      </c>
      <c r="F169" s="381">
        <f t="shared" si="12"/>
        <v>0.680672268907563</v>
      </c>
      <c r="G169" s="381" t="str">
        <f t="shared" si="13"/>
        <v/>
      </c>
    </row>
    <row r="170" customHeight="1" spans="1:7">
      <c r="A170" s="379" t="s">
        <v>389</v>
      </c>
      <c r="B170" s="380" t="s">
        <v>390</v>
      </c>
      <c r="C170" s="64"/>
      <c r="D170" s="64"/>
      <c r="E170" s="64"/>
      <c r="F170" s="381" t="str">
        <f t="shared" si="12"/>
        <v/>
      </c>
      <c r="G170" s="381" t="str">
        <f t="shared" si="13"/>
        <v/>
      </c>
    </row>
    <row r="171" customHeight="1" spans="1:7">
      <c r="A171" s="379" t="s">
        <v>391</v>
      </c>
      <c r="B171" s="380" t="s">
        <v>392</v>
      </c>
      <c r="C171" s="64"/>
      <c r="D171" s="64"/>
      <c r="E171" s="64"/>
      <c r="F171" s="381" t="str">
        <f t="shared" si="12"/>
        <v/>
      </c>
      <c r="G171" s="381" t="str">
        <f t="shared" si="13"/>
        <v/>
      </c>
    </row>
    <row r="172" customHeight="1" spans="1:7">
      <c r="A172" s="379" t="s">
        <v>393</v>
      </c>
      <c r="B172" s="380" t="s">
        <v>394</v>
      </c>
      <c r="C172" s="64">
        <v>19</v>
      </c>
      <c r="D172" s="64">
        <v>58</v>
      </c>
      <c r="E172" s="64">
        <v>19</v>
      </c>
      <c r="F172" s="381">
        <f t="shared" si="12"/>
        <v>1</v>
      </c>
      <c r="G172" s="381">
        <f t="shared" si="13"/>
        <v>0.327586206896552</v>
      </c>
    </row>
    <row r="173" customHeight="1" spans="1:7">
      <c r="A173" s="379" t="s">
        <v>395</v>
      </c>
      <c r="B173" s="380" t="s">
        <v>396</v>
      </c>
      <c r="C173" s="64"/>
      <c r="D173" s="64"/>
      <c r="E173" s="64"/>
      <c r="F173" s="381" t="str">
        <f t="shared" si="12"/>
        <v/>
      </c>
      <c r="G173" s="381" t="str">
        <f t="shared" si="13"/>
        <v/>
      </c>
    </row>
    <row r="174" customHeight="1" spans="1:7">
      <c r="A174" s="379" t="s">
        <v>397</v>
      </c>
      <c r="B174" s="380" t="s">
        <v>398</v>
      </c>
      <c r="C174" s="64">
        <v>22416</v>
      </c>
      <c r="D174" s="64">
        <v>23493</v>
      </c>
      <c r="E174" s="64">
        <v>15275</v>
      </c>
      <c r="F174" s="381">
        <f t="shared" si="12"/>
        <v>0.681432905067809</v>
      </c>
      <c r="G174" s="381">
        <f t="shared" si="13"/>
        <v>0.650193674711616</v>
      </c>
    </row>
    <row r="175" customHeight="1" spans="1:7">
      <c r="A175" s="379" t="s">
        <v>399</v>
      </c>
      <c r="B175" s="380" t="s">
        <v>400</v>
      </c>
      <c r="C175" s="64"/>
      <c r="D175" s="64">
        <v>700</v>
      </c>
      <c r="E175" s="64"/>
      <c r="F175" s="381" t="str">
        <f t="shared" si="12"/>
        <v/>
      </c>
      <c r="G175" s="381">
        <f t="shared" si="13"/>
        <v>0</v>
      </c>
    </row>
    <row r="176" customHeight="1" spans="1:7">
      <c r="A176" s="379" t="s">
        <v>401</v>
      </c>
      <c r="B176" s="380" t="s">
        <v>402</v>
      </c>
      <c r="C176" s="64">
        <f>SUM(C177:C179)</f>
        <v>3504</v>
      </c>
      <c r="D176" s="64">
        <f>SUM(D177:D179)</f>
        <v>7923</v>
      </c>
      <c r="E176" s="64">
        <f>SUM(E177:E179)</f>
        <v>117</v>
      </c>
      <c r="F176" s="381">
        <f t="shared" si="12"/>
        <v>0.0333904109589041</v>
      </c>
      <c r="G176" s="381">
        <f t="shared" si="13"/>
        <v>0.0147671336614919</v>
      </c>
    </row>
    <row r="177" customHeight="1" spans="1:7">
      <c r="A177" s="379" t="s">
        <v>403</v>
      </c>
      <c r="B177" s="380" t="s">
        <v>404</v>
      </c>
      <c r="C177" s="64">
        <v>126</v>
      </c>
      <c r="D177" s="64">
        <v>1511</v>
      </c>
      <c r="E177" s="64">
        <v>117</v>
      </c>
      <c r="F177" s="381">
        <f t="shared" si="12"/>
        <v>0.928571428571429</v>
      </c>
      <c r="G177" s="381">
        <f t="shared" si="13"/>
        <v>0.0774321641297154</v>
      </c>
    </row>
    <row r="178" customHeight="1" spans="1:7">
      <c r="A178" s="379" t="s">
        <v>405</v>
      </c>
      <c r="B178" s="380" t="s">
        <v>406</v>
      </c>
      <c r="C178" s="64"/>
      <c r="D178" s="64">
        <v>270</v>
      </c>
      <c r="E178" s="64"/>
      <c r="F178" s="381" t="str">
        <f t="shared" si="12"/>
        <v/>
      </c>
      <c r="G178" s="381">
        <f t="shared" si="13"/>
        <v>0</v>
      </c>
    </row>
    <row r="179" customHeight="1" spans="1:7">
      <c r="A179" s="379" t="s">
        <v>407</v>
      </c>
      <c r="B179" s="380" t="s">
        <v>408</v>
      </c>
      <c r="C179" s="64">
        <v>3378</v>
      </c>
      <c r="D179" s="64">
        <v>6142</v>
      </c>
      <c r="E179" s="64"/>
      <c r="F179" s="381">
        <f t="shared" si="12"/>
        <v>0</v>
      </c>
      <c r="G179" s="381">
        <f t="shared" si="13"/>
        <v>0</v>
      </c>
    </row>
    <row r="180" customHeight="1" spans="1:7">
      <c r="A180" s="379" t="s">
        <v>409</v>
      </c>
      <c r="B180" s="380" t="s">
        <v>410</v>
      </c>
      <c r="C180" s="64">
        <f>SUM(C181:C185)</f>
        <v>0</v>
      </c>
      <c r="D180" s="64">
        <f>SUM(D181:D185)</f>
        <v>2000</v>
      </c>
      <c r="E180" s="64">
        <f>SUM(E181:E185)</f>
        <v>0</v>
      </c>
      <c r="F180" s="381" t="str">
        <f t="shared" si="12"/>
        <v/>
      </c>
      <c r="G180" s="381">
        <f t="shared" si="13"/>
        <v>0</v>
      </c>
    </row>
    <row r="181" customHeight="1" spans="1:7">
      <c r="A181" s="379" t="s">
        <v>411</v>
      </c>
      <c r="B181" s="380" t="s">
        <v>412</v>
      </c>
      <c r="C181" s="64"/>
      <c r="D181" s="64"/>
      <c r="E181" s="64"/>
      <c r="F181" s="381" t="str">
        <f t="shared" si="12"/>
        <v/>
      </c>
      <c r="G181" s="381" t="str">
        <f t="shared" si="13"/>
        <v/>
      </c>
    </row>
    <row r="182" customHeight="1" spans="1:7">
      <c r="A182" s="379" t="s">
        <v>413</v>
      </c>
      <c r="B182" s="380" t="s">
        <v>414</v>
      </c>
      <c r="C182" s="64"/>
      <c r="D182" s="64"/>
      <c r="E182" s="64"/>
      <c r="F182" s="381" t="str">
        <f t="shared" si="12"/>
        <v/>
      </c>
      <c r="G182" s="381" t="str">
        <f t="shared" si="13"/>
        <v/>
      </c>
    </row>
    <row r="183" customHeight="1" spans="1:7">
      <c r="A183" s="379" t="s">
        <v>415</v>
      </c>
      <c r="B183" s="380" t="s">
        <v>416</v>
      </c>
      <c r="C183" s="64"/>
      <c r="D183" s="64">
        <v>2000</v>
      </c>
      <c r="E183" s="64"/>
      <c r="F183" s="381" t="str">
        <f t="shared" si="12"/>
        <v/>
      </c>
      <c r="G183" s="381">
        <f t="shared" si="13"/>
        <v>0</v>
      </c>
    </row>
    <row r="184" customHeight="1" spans="1:7">
      <c r="A184" s="379" t="s">
        <v>417</v>
      </c>
      <c r="B184" s="380" t="s">
        <v>418</v>
      </c>
      <c r="C184" s="64"/>
      <c r="D184" s="64"/>
      <c r="E184" s="64"/>
      <c r="F184" s="381" t="str">
        <f t="shared" si="12"/>
        <v/>
      </c>
      <c r="G184" s="381" t="str">
        <f t="shared" si="13"/>
        <v/>
      </c>
    </row>
    <row r="185" customHeight="1" spans="1:7">
      <c r="A185" s="379" t="s">
        <v>419</v>
      </c>
      <c r="B185" s="380" t="s">
        <v>420</v>
      </c>
      <c r="C185" s="64"/>
      <c r="D185" s="64"/>
      <c r="E185" s="64"/>
      <c r="F185" s="381" t="str">
        <f t="shared" si="12"/>
        <v/>
      </c>
      <c r="G185" s="381" t="str">
        <f t="shared" si="13"/>
        <v/>
      </c>
    </row>
    <row r="186" customHeight="1" spans="1:7">
      <c r="A186" s="379" t="s">
        <v>421</v>
      </c>
      <c r="B186" s="380" t="s">
        <v>422</v>
      </c>
      <c r="C186" s="64">
        <f>SUM(C187:C195)</f>
        <v>0</v>
      </c>
      <c r="D186" s="64">
        <f>SUM(D187:D195)</f>
        <v>0</v>
      </c>
      <c r="E186" s="64">
        <f>SUM(E187:E195)</f>
        <v>0</v>
      </c>
      <c r="F186" s="381" t="str">
        <f t="shared" si="12"/>
        <v/>
      </c>
      <c r="G186" s="381" t="str">
        <f t="shared" si="13"/>
        <v/>
      </c>
    </row>
    <row r="187" customHeight="1" spans="1:7">
      <c r="A187" s="379" t="s">
        <v>423</v>
      </c>
      <c r="B187" s="380" t="s">
        <v>424</v>
      </c>
      <c r="C187" s="64"/>
      <c r="D187" s="64"/>
      <c r="E187" s="64"/>
      <c r="F187" s="381" t="str">
        <f t="shared" si="12"/>
        <v/>
      </c>
      <c r="G187" s="381" t="str">
        <f t="shared" si="13"/>
        <v/>
      </c>
    </row>
    <row r="188" customHeight="1" spans="1:7">
      <c r="A188" s="379" t="s">
        <v>425</v>
      </c>
      <c r="B188" s="380" t="s">
        <v>426</v>
      </c>
      <c r="C188" s="64"/>
      <c r="D188" s="64"/>
      <c r="E188" s="64"/>
      <c r="F188" s="381" t="str">
        <f t="shared" si="12"/>
        <v/>
      </c>
      <c r="G188" s="381" t="str">
        <f t="shared" si="13"/>
        <v/>
      </c>
    </row>
    <row r="189" customHeight="1" spans="1:7">
      <c r="A189" s="379" t="s">
        <v>427</v>
      </c>
      <c r="B189" s="380" t="s">
        <v>428</v>
      </c>
      <c r="C189" s="64"/>
      <c r="D189" s="64"/>
      <c r="E189" s="64"/>
      <c r="F189" s="381" t="str">
        <f t="shared" si="12"/>
        <v/>
      </c>
      <c r="G189" s="381" t="str">
        <f t="shared" si="13"/>
        <v/>
      </c>
    </row>
    <row r="190" customHeight="1" spans="1:7">
      <c r="A190" s="379" t="s">
        <v>429</v>
      </c>
      <c r="B190" s="380" t="s">
        <v>430</v>
      </c>
      <c r="C190" s="64"/>
      <c r="D190" s="64"/>
      <c r="E190" s="64"/>
      <c r="F190" s="381" t="str">
        <f t="shared" si="12"/>
        <v/>
      </c>
      <c r="G190" s="381" t="str">
        <f t="shared" si="13"/>
        <v/>
      </c>
    </row>
    <row r="191" customHeight="1" spans="1:7">
      <c r="A191" s="379" t="s">
        <v>431</v>
      </c>
      <c r="B191" s="380" t="s">
        <v>432</v>
      </c>
      <c r="C191" s="64"/>
      <c r="D191" s="64"/>
      <c r="E191" s="64"/>
      <c r="F191" s="381" t="str">
        <f t="shared" si="12"/>
        <v/>
      </c>
      <c r="G191" s="381" t="str">
        <f t="shared" si="13"/>
        <v/>
      </c>
    </row>
    <row r="192" customHeight="1" spans="1:7">
      <c r="A192" s="379" t="s">
        <v>433</v>
      </c>
      <c r="B192" s="380" t="s">
        <v>356</v>
      </c>
      <c r="C192" s="64"/>
      <c r="D192" s="64"/>
      <c r="E192" s="64"/>
      <c r="F192" s="381" t="str">
        <f t="shared" si="12"/>
        <v/>
      </c>
      <c r="G192" s="381" t="str">
        <f t="shared" si="13"/>
        <v/>
      </c>
    </row>
    <row r="193" customHeight="1" spans="1:7">
      <c r="A193" s="379" t="s">
        <v>434</v>
      </c>
      <c r="B193" s="380" t="s">
        <v>435</v>
      </c>
      <c r="C193" s="64"/>
      <c r="D193" s="64"/>
      <c r="E193" s="64"/>
      <c r="F193" s="381" t="str">
        <f t="shared" si="12"/>
        <v/>
      </c>
      <c r="G193" s="381" t="str">
        <f t="shared" si="13"/>
        <v/>
      </c>
    </row>
    <row r="194" customHeight="1" spans="1:7">
      <c r="A194" s="379" t="s">
        <v>436</v>
      </c>
      <c r="B194" s="380" t="s">
        <v>437</v>
      </c>
      <c r="C194" s="64"/>
      <c r="D194" s="64"/>
      <c r="E194" s="64"/>
      <c r="F194" s="381" t="str">
        <f t="shared" si="12"/>
        <v/>
      </c>
      <c r="G194" s="381" t="str">
        <f t="shared" si="13"/>
        <v/>
      </c>
    </row>
    <row r="195" customHeight="1" spans="1:7">
      <c r="A195" s="379" t="s">
        <v>438</v>
      </c>
      <c r="B195" s="380" t="s">
        <v>439</v>
      </c>
      <c r="C195" s="64"/>
      <c r="D195" s="64"/>
      <c r="E195" s="64"/>
      <c r="F195" s="381" t="str">
        <f t="shared" si="12"/>
        <v/>
      </c>
      <c r="G195" s="381" t="str">
        <f t="shared" si="13"/>
        <v/>
      </c>
    </row>
    <row r="196" customHeight="1" spans="1:7">
      <c r="A196" s="379" t="s">
        <v>440</v>
      </c>
      <c r="B196" s="380" t="s">
        <v>441</v>
      </c>
      <c r="C196" s="64">
        <f>SUM(C197:C199)</f>
        <v>814</v>
      </c>
      <c r="D196" s="64">
        <f>SUM(D197:D199)</f>
        <v>4212</v>
      </c>
      <c r="E196" s="64">
        <f>SUM(E197:E199)</f>
        <v>5576</v>
      </c>
      <c r="F196" s="381">
        <f t="shared" si="12"/>
        <v>6.85012285012285</v>
      </c>
      <c r="G196" s="381">
        <f t="shared" si="13"/>
        <v>1.32383665716999</v>
      </c>
    </row>
    <row r="197" customHeight="1" spans="1:7">
      <c r="A197" s="379" t="s">
        <v>442</v>
      </c>
      <c r="B197" s="380" t="s">
        <v>443</v>
      </c>
      <c r="C197" s="64">
        <v>814</v>
      </c>
      <c r="D197" s="64">
        <v>4135</v>
      </c>
      <c r="E197" s="64">
        <v>5576</v>
      </c>
      <c r="F197" s="381">
        <f t="shared" si="12"/>
        <v>6.85012285012285</v>
      </c>
      <c r="G197" s="381">
        <f t="shared" si="13"/>
        <v>1.34848851269649</v>
      </c>
    </row>
    <row r="198" customHeight="1" spans="1:7">
      <c r="A198" s="379" t="s">
        <v>444</v>
      </c>
      <c r="B198" s="380" t="s">
        <v>445</v>
      </c>
      <c r="C198" s="64"/>
      <c r="D198" s="64">
        <v>77</v>
      </c>
      <c r="E198" s="64"/>
      <c r="F198" s="381" t="str">
        <f t="shared" si="12"/>
        <v/>
      </c>
      <c r="G198" s="381">
        <f t="shared" si="13"/>
        <v>0</v>
      </c>
    </row>
    <row r="199" customHeight="1" spans="1:7">
      <c r="A199" s="379" t="s">
        <v>446</v>
      </c>
      <c r="B199" s="380" t="s">
        <v>447</v>
      </c>
      <c r="C199" s="64"/>
      <c r="D199" s="64"/>
      <c r="E199" s="64"/>
      <c r="F199" s="381" t="str">
        <f t="shared" si="12"/>
        <v/>
      </c>
      <c r="G199" s="381" t="str">
        <f t="shared" si="13"/>
        <v/>
      </c>
    </row>
    <row r="200" customHeight="1" spans="1:7">
      <c r="A200" s="379" t="s">
        <v>448</v>
      </c>
      <c r="B200" s="380" t="s">
        <v>449</v>
      </c>
      <c r="C200" s="64">
        <f>SUM(C201:C203)</f>
        <v>3198</v>
      </c>
      <c r="D200" s="64">
        <f>SUM(D201:D203)</f>
        <v>4849</v>
      </c>
      <c r="E200" s="64">
        <f>SUM(E201:E203)</f>
        <v>6673</v>
      </c>
      <c r="F200" s="381">
        <f t="shared" si="12"/>
        <v>2.08661663539712</v>
      </c>
      <c r="G200" s="381">
        <f t="shared" si="13"/>
        <v>1.37616003299649</v>
      </c>
    </row>
    <row r="201" customHeight="1" spans="1:7">
      <c r="A201" s="379" t="s">
        <v>450</v>
      </c>
      <c r="B201" s="380" t="s">
        <v>451</v>
      </c>
      <c r="C201" s="64"/>
      <c r="D201" s="64">
        <v>1452</v>
      </c>
      <c r="E201" s="64"/>
      <c r="F201" s="381" t="str">
        <f t="shared" si="12"/>
        <v/>
      </c>
      <c r="G201" s="381">
        <f t="shared" si="13"/>
        <v>0</v>
      </c>
    </row>
    <row r="202" customHeight="1" spans="1:7">
      <c r="A202" s="379" t="s">
        <v>452</v>
      </c>
      <c r="B202" s="380" t="s">
        <v>453</v>
      </c>
      <c r="C202" s="64">
        <v>3198</v>
      </c>
      <c r="D202" s="64">
        <v>3397</v>
      </c>
      <c r="E202" s="64">
        <v>6673</v>
      </c>
      <c r="F202" s="381">
        <f t="shared" si="12"/>
        <v>2.08661663539712</v>
      </c>
      <c r="G202" s="381">
        <f t="shared" si="13"/>
        <v>1.96438033559023</v>
      </c>
    </row>
    <row r="203" customHeight="1" spans="1:7">
      <c r="A203" s="379" t="s">
        <v>454</v>
      </c>
      <c r="B203" s="380" t="s">
        <v>455</v>
      </c>
      <c r="C203" s="64"/>
      <c r="D203" s="64"/>
      <c r="E203" s="64"/>
      <c r="F203" s="381" t="str">
        <f t="shared" si="12"/>
        <v/>
      </c>
      <c r="G203" s="381" t="str">
        <f t="shared" si="13"/>
        <v/>
      </c>
    </row>
    <row r="204" customHeight="1" spans="1:7">
      <c r="A204" s="379" t="s">
        <v>456</v>
      </c>
      <c r="B204" s="380" t="s">
        <v>457</v>
      </c>
      <c r="C204" s="64">
        <f>SUM(C205:C208)</f>
        <v>110</v>
      </c>
      <c r="D204" s="64">
        <f>SUM(D205:D208)</f>
        <v>302</v>
      </c>
      <c r="E204" s="64">
        <f>SUM(E205:E208)</f>
        <v>126</v>
      </c>
      <c r="F204" s="381">
        <f t="shared" si="12"/>
        <v>1.14545454545455</v>
      </c>
      <c r="G204" s="381">
        <f t="shared" si="13"/>
        <v>0.417218543046358</v>
      </c>
    </row>
    <row r="205" customHeight="1" spans="1:7">
      <c r="A205" s="379" t="s">
        <v>458</v>
      </c>
      <c r="B205" s="380" t="s">
        <v>459</v>
      </c>
      <c r="C205" s="64">
        <v>110</v>
      </c>
      <c r="D205" s="64">
        <v>302</v>
      </c>
      <c r="E205" s="64">
        <v>126</v>
      </c>
      <c r="F205" s="381">
        <f t="shared" si="12"/>
        <v>1.14545454545455</v>
      </c>
      <c r="G205" s="381">
        <f t="shared" si="13"/>
        <v>0.417218543046358</v>
      </c>
    </row>
    <row r="206" customHeight="1" spans="1:7">
      <c r="A206" s="379" t="s">
        <v>460</v>
      </c>
      <c r="B206" s="380" t="s">
        <v>461</v>
      </c>
      <c r="C206" s="64"/>
      <c r="D206" s="64"/>
      <c r="E206" s="64"/>
      <c r="F206" s="381" t="str">
        <f t="shared" si="12"/>
        <v/>
      </c>
      <c r="G206" s="381" t="str">
        <f t="shared" si="13"/>
        <v/>
      </c>
    </row>
    <row r="207" customHeight="1" spans="1:7">
      <c r="A207" s="379" t="s">
        <v>462</v>
      </c>
      <c r="B207" s="380" t="s">
        <v>463</v>
      </c>
      <c r="C207" s="64"/>
      <c r="D207" s="64"/>
      <c r="E207" s="64"/>
      <c r="F207" s="381" t="str">
        <f t="shared" si="12"/>
        <v/>
      </c>
      <c r="G207" s="381" t="str">
        <f t="shared" si="13"/>
        <v/>
      </c>
    </row>
    <row r="208" customHeight="1" spans="1:7">
      <c r="A208" s="379" t="s">
        <v>464</v>
      </c>
      <c r="B208" s="380" t="s">
        <v>465</v>
      </c>
      <c r="C208" s="64"/>
      <c r="D208" s="64"/>
      <c r="E208" s="64"/>
      <c r="F208" s="381" t="str">
        <f t="shared" si="12"/>
        <v/>
      </c>
      <c r="G208" s="381" t="str">
        <f t="shared" si="13"/>
        <v/>
      </c>
    </row>
    <row r="209" customHeight="1" spans="1:7">
      <c r="A209" s="379" t="s">
        <v>466</v>
      </c>
      <c r="B209" s="380" t="s">
        <v>467</v>
      </c>
      <c r="C209" s="64">
        <f>SUM(C210:C216)</f>
        <v>1633</v>
      </c>
      <c r="D209" s="64">
        <f>SUM(D210:D216)</f>
        <v>3769</v>
      </c>
      <c r="E209" s="64">
        <f>SUM(E210:E216)</f>
        <v>1678</v>
      </c>
      <c r="F209" s="381">
        <f t="shared" si="12"/>
        <v>1.0275566442131</v>
      </c>
      <c r="G209" s="381">
        <f t="shared" si="13"/>
        <v>0.445210931281507</v>
      </c>
    </row>
    <row r="210" customHeight="1" spans="1:7">
      <c r="A210" s="379" t="s">
        <v>468</v>
      </c>
      <c r="B210" s="380" t="s">
        <v>469</v>
      </c>
      <c r="C210" s="64">
        <v>1073</v>
      </c>
      <c r="D210" s="64">
        <v>2196</v>
      </c>
      <c r="E210" s="64">
        <v>1118</v>
      </c>
      <c r="F210" s="381">
        <f t="shared" si="12"/>
        <v>1.04193849021435</v>
      </c>
      <c r="G210" s="381">
        <f t="shared" si="13"/>
        <v>0.509107468123862</v>
      </c>
    </row>
    <row r="211" customHeight="1" spans="1:7">
      <c r="A211" s="379" t="s">
        <v>470</v>
      </c>
      <c r="B211" s="380" t="s">
        <v>471</v>
      </c>
      <c r="C211" s="64">
        <v>560</v>
      </c>
      <c r="D211" s="64">
        <v>720</v>
      </c>
      <c r="E211" s="64">
        <v>560</v>
      </c>
      <c r="F211" s="381">
        <f t="shared" si="12"/>
        <v>1</v>
      </c>
      <c r="G211" s="381">
        <f t="shared" si="13"/>
        <v>0.777777777777778</v>
      </c>
    </row>
    <row r="212" customHeight="1" spans="1:7">
      <c r="A212" s="379" t="s">
        <v>472</v>
      </c>
      <c r="B212" s="380" t="s">
        <v>473</v>
      </c>
      <c r="C212" s="64"/>
      <c r="D212" s="64"/>
      <c r="E212" s="64"/>
      <c r="F212" s="381" t="str">
        <f t="shared" si="12"/>
        <v/>
      </c>
      <c r="G212" s="381" t="str">
        <f t="shared" si="13"/>
        <v/>
      </c>
    </row>
    <row r="213" customHeight="1" spans="1:7">
      <c r="A213" s="379" t="s">
        <v>474</v>
      </c>
      <c r="B213" s="380" t="s">
        <v>475</v>
      </c>
      <c r="C213" s="64"/>
      <c r="D213" s="64">
        <v>6</v>
      </c>
      <c r="E213" s="64"/>
      <c r="F213" s="381" t="str">
        <f t="shared" si="12"/>
        <v/>
      </c>
      <c r="G213" s="381">
        <f t="shared" si="13"/>
        <v>0</v>
      </c>
    </row>
    <row r="214" customHeight="1" spans="1:7">
      <c r="A214" s="379" t="s">
        <v>476</v>
      </c>
      <c r="B214" s="380" t="s">
        <v>477</v>
      </c>
      <c r="C214" s="64"/>
      <c r="D214" s="64"/>
      <c r="E214" s="64"/>
      <c r="F214" s="381" t="str">
        <f t="shared" si="12"/>
        <v/>
      </c>
      <c r="G214" s="381" t="str">
        <f t="shared" si="13"/>
        <v/>
      </c>
    </row>
    <row r="215" customHeight="1" spans="1:7">
      <c r="A215" s="379" t="s">
        <v>478</v>
      </c>
      <c r="B215" s="380" t="s">
        <v>479</v>
      </c>
      <c r="C215" s="64"/>
      <c r="D215" s="64">
        <v>847</v>
      </c>
      <c r="E215" s="64"/>
      <c r="F215" s="381" t="str">
        <f t="shared" si="12"/>
        <v/>
      </c>
      <c r="G215" s="381">
        <f t="shared" si="13"/>
        <v>0</v>
      </c>
    </row>
    <row r="216" customHeight="1" spans="1:7">
      <c r="A216" s="379" t="s">
        <v>480</v>
      </c>
      <c r="B216" s="380" t="s">
        <v>481</v>
      </c>
      <c r="C216" s="64"/>
      <c r="D216" s="64"/>
      <c r="E216" s="64"/>
      <c r="F216" s="381" t="str">
        <f t="shared" si="12"/>
        <v/>
      </c>
      <c r="G216" s="381" t="str">
        <f t="shared" si="13"/>
        <v/>
      </c>
    </row>
    <row r="217" customHeight="1" spans="1:7">
      <c r="A217" s="379" t="s">
        <v>482</v>
      </c>
      <c r="B217" s="380" t="s">
        <v>483</v>
      </c>
      <c r="C217" s="64">
        <v>3500</v>
      </c>
      <c r="D217" s="64"/>
      <c r="E217" s="64">
        <v>3500</v>
      </c>
      <c r="F217" s="381">
        <f t="shared" si="12"/>
        <v>1</v>
      </c>
      <c r="G217" s="381" t="str">
        <f t="shared" si="13"/>
        <v/>
      </c>
    </row>
    <row r="218" customHeight="1" spans="1:7">
      <c r="A218" s="379" t="s">
        <v>484</v>
      </c>
      <c r="B218" s="380" t="s">
        <v>439</v>
      </c>
      <c r="C218" s="64">
        <f>SUM(C219:C220)</f>
        <v>0</v>
      </c>
      <c r="D218" s="64">
        <f>SUM(D219:D220)</f>
        <v>0</v>
      </c>
      <c r="E218" s="64">
        <f>SUM(E219:E220)</f>
        <v>0</v>
      </c>
      <c r="F218" s="381" t="str">
        <f t="shared" si="12"/>
        <v/>
      </c>
      <c r="G218" s="381" t="str">
        <f t="shared" si="13"/>
        <v/>
      </c>
    </row>
    <row r="219" customHeight="1" spans="1:7">
      <c r="A219" s="379" t="s">
        <v>485</v>
      </c>
      <c r="B219" s="380" t="s">
        <v>486</v>
      </c>
      <c r="C219" s="64"/>
      <c r="D219" s="64"/>
      <c r="E219" s="64"/>
      <c r="F219" s="381" t="str">
        <f t="shared" si="12"/>
        <v/>
      </c>
      <c r="G219" s="381" t="str">
        <f t="shared" si="13"/>
        <v/>
      </c>
    </row>
    <row r="220" customHeight="1" spans="1:7">
      <c r="A220" s="384" t="s">
        <v>487</v>
      </c>
      <c r="B220" s="385" t="s">
        <v>439</v>
      </c>
      <c r="C220" s="382"/>
      <c r="D220" s="382"/>
      <c r="E220" s="382"/>
      <c r="F220" s="386" t="str">
        <f t="shared" si="12"/>
        <v/>
      </c>
      <c r="G220" s="386" t="str">
        <f t="shared" si="13"/>
        <v/>
      </c>
    </row>
    <row r="221" customHeight="1" spans="1:7">
      <c r="A221" s="107">
        <v>231</v>
      </c>
      <c r="B221" s="107" t="s">
        <v>488</v>
      </c>
      <c r="C221" s="387">
        <f>SUM(C222:C224)</f>
        <v>0</v>
      </c>
      <c r="D221" s="387">
        <f>SUM(D222:D224)</f>
        <v>0</v>
      </c>
      <c r="E221" s="387">
        <f>SUM(E222:E224)</f>
        <v>3400</v>
      </c>
      <c r="F221" s="386" t="str">
        <f t="shared" si="12"/>
        <v/>
      </c>
      <c r="G221" s="386" t="str">
        <f t="shared" si="13"/>
        <v/>
      </c>
    </row>
    <row r="222" customHeight="1" spans="1:7">
      <c r="A222" s="107">
        <v>23101</v>
      </c>
      <c r="B222" s="107" t="s">
        <v>489</v>
      </c>
      <c r="C222" s="227"/>
      <c r="D222" s="227"/>
      <c r="E222" s="227"/>
      <c r="F222" s="386" t="str">
        <f t="shared" si="12"/>
        <v/>
      </c>
      <c r="G222" s="386" t="str">
        <f t="shared" si="13"/>
        <v/>
      </c>
    </row>
    <row r="223" customHeight="1" spans="1:7">
      <c r="A223" s="388">
        <v>23102</v>
      </c>
      <c r="B223" s="389" t="s">
        <v>490</v>
      </c>
      <c r="C223" s="227"/>
      <c r="D223" s="227"/>
      <c r="E223" s="227"/>
      <c r="F223" s="386" t="str">
        <f t="shared" si="12"/>
        <v/>
      </c>
      <c r="G223" s="386" t="str">
        <f t="shared" si="13"/>
        <v/>
      </c>
    </row>
    <row r="224" customHeight="1" spans="1:7">
      <c r="A224" s="388">
        <v>23103</v>
      </c>
      <c r="B224" s="107" t="s">
        <v>491</v>
      </c>
      <c r="C224" s="227"/>
      <c r="D224" s="227"/>
      <c r="E224" s="227">
        <v>3400</v>
      </c>
      <c r="F224" s="386" t="str">
        <f t="shared" si="12"/>
        <v/>
      </c>
      <c r="G224" s="386" t="str">
        <f t="shared" si="13"/>
        <v/>
      </c>
    </row>
    <row r="225" customHeight="1" spans="1:7">
      <c r="A225" s="384" t="s">
        <v>492</v>
      </c>
      <c r="B225" s="390" t="s">
        <v>493</v>
      </c>
      <c r="C225" s="387">
        <f>SUM(C226:C228)</f>
        <v>9039</v>
      </c>
      <c r="D225" s="387">
        <f>SUM(D226:D228)</f>
        <v>9171</v>
      </c>
      <c r="E225" s="387">
        <f>SUM(E226:E228)</f>
        <v>10633</v>
      </c>
      <c r="F225" s="386">
        <f t="shared" si="12"/>
        <v>1.1763469410333</v>
      </c>
      <c r="G225" s="386">
        <f t="shared" si="13"/>
        <v>1.15941554901319</v>
      </c>
    </row>
    <row r="226" customHeight="1" spans="1:7">
      <c r="A226" s="107">
        <v>23201</v>
      </c>
      <c r="B226" s="107" t="s">
        <v>494</v>
      </c>
      <c r="C226" s="227"/>
      <c r="D226" s="227"/>
      <c r="E226" s="227"/>
      <c r="F226" s="386" t="str">
        <f t="shared" si="12"/>
        <v/>
      </c>
      <c r="G226" s="386" t="str">
        <f t="shared" si="13"/>
        <v/>
      </c>
    </row>
    <row r="227" customHeight="1" spans="1:7">
      <c r="A227" s="388">
        <v>23202</v>
      </c>
      <c r="B227" s="389" t="s">
        <v>495</v>
      </c>
      <c r="C227" s="227"/>
      <c r="D227" s="227"/>
      <c r="E227" s="227"/>
      <c r="F227" s="386" t="str">
        <f t="shared" si="12"/>
        <v/>
      </c>
      <c r="G227" s="386" t="str">
        <f t="shared" si="13"/>
        <v/>
      </c>
    </row>
    <row r="228" customHeight="1" spans="1:7">
      <c r="A228" s="384" t="s">
        <v>496</v>
      </c>
      <c r="B228" s="390" t="s">
        <v>497</v>
      </c>
      <c r="C228" s="382">
        <v>9039</v>
      </c>
      <c r="D228" s="382">
        <v>9171</v>
      </c>
      <c r="E228" s="382">
        <v>10633</v>
      </c>
      <c r="F228" s="386">
        <f t="shared" si="12"/>
        <v>1.1763469410333</v>
      </c>
      <c r="G228" s="386">
        <f t="shared" si="13"/>
        <v>1.15941554901319</v>
      </c>
    </row>
    <row r="229" customHeight="1" spans="1:7">
      <c r="A229" s="384" t="s">
        <v>498</v>
      </c>
      <c r="B229" s="390" t="s">
        <v>499</v>
      </c>
      <c r="C229" s="387">
        <f>SUM(C230:C232)</f>
        <v>32</v>
      </c>
      <c r="D229" s="387">
        <f>SUM(D230:D232)</f>
        <v>63</v>
      </c>
      <c r="E229" s="387">
        <f>SUM(E230:E232)</f>
        <v>104</v>
      </c>
      <c r="F229" s="386">
        <f t="shared" si="12"/>
        <v>3.25</v>
      </c>
      <c r="G229" s="386">
        <f t="shared" si="13"/>
        <v>1.65079365079365</v>
      </c>
    </row>
    <row r="230" customHeight="1" spans="1:7">
      <c r="A230" s="107">
        <v>23301</v>
      </c>
      <c r="B230" s="107" t="s">
        <v>500</v>
      </c>
      <c r="C230" s="227"/>
      <c r="D230" s="227"/>
      <c r="E230" s="227"/>
      <c r="F230" s="386" t="str">
        <f t="shared" si="12"/>
        <v/>
      </c>
      <c r="G230" s="386" t="str">
        <f t="shared" si="13"/>
        <v/>
      </c>
    </row>
    <row r="231" customHeight="1" spans="1:7">
      <c r="A231" s="107">
        <v>23302</v>
      </c>
      <c r="B231" s="107" t="s">
        <v>501</v>
      </c>
      <c r="C231" s="227"/>
      <c r="D231" s="227"/>
      <c r="E231" s="227"/>
      <c r="F231" s="386" t="str">
        <f>IFERROR($E231/C231,"")</f>
        <v/>
      </c>
      <c r="G231" s="386" t="str">
        <f>IFERROR($E231/D231,"")</f>
        <v/>
      </c>
    </row>
    <row r="232" customHeight="1" spans="1:7">
      <c r="A232" s="384" t="s">
        <v>502</v>
      </c>
      <c r="B232" s="390" t="s">
        <v>503</v>
      </c>
      <c r="C232" s="64">
        <v>32</v>
      </c>
      <c r="D232" s="64">
        <v>63</v>
      </c>
      <c r="E232" s="64">
        <v>104</v>
      </c>
      <c r="F232" s="386">
        <f>IFERROR($E232/C232,"")</f>
        <v>3.25</v>
      </c>
      <c r="G232" s="386">
        <f>IFERROR($E232/D232,"")</f>
        <v>1.65079365079365</v>
      </c>
    </row>
    <row r="233" customHeight="1" spans="1:7">
      <c r="A233" s="379"/>
      <c r="B233" s="380"/>
      <c r="C233" s="64"/>
      <c r="D233" s="64"/>
      <c r="E233" s="64"/>
      <c r="F233" s="386"/>
      <c r="G233" s="386"/>
    </row>
    <row r="234" ht="16.5" customHeight="1" spans="1:7">
      <c r="A234" s="391"/>
      <c r="B234" s="392" t="s">
        <v>504</v>
      </c>
      <c r="C234" s="64">
        <f>C6+C221+C35+C45+C51+C63+C74+C85+C92+C113+C129+C145+C152+C161+C168+C176+C180+C186+C196+C200+C204+C209+C217+C218+C225+C229</f>
        <v>329344</v>
      </c>
      <c r="D234" s="64">
        <f>D221+D6+D35+D45+D51+D63+D74+D85+D92+D113+D129+D145+D152+D161+D168+D176+D180+D186+D196+D200+D204+D209+D217+D218+D225+D229</f>
        <v>337356</v>
      </c>
      <c r="E234" s="64">
        <f>E221+E6+E35+E45+E51+E63+E74+E85+E92+E113+E129+E145+E152+E161+E168+E176+E180+E186+E196+E200+E204+E209+E217+E218+E225+E229</f>
        <v>354625</v>
      </c>
      <c r="F234" s="386">
        <f>IFERROR($E234/C234,"")</f>
        <v>1.0767616838321</v>
      </c>
      <c r="G234" s="386">
        <f>IFERROR($E234/D234,"")</f>
        <v>1.05118924815329</v>
      </c>
    </row>
  </sheetData>
  <mergeCells count="5">
    <mergeCell ref="A2:G2"/>
    <mergeCell ref="A4:B4"/>
    <mergeCell ref="E4:G4"/>
    <mergeCell ref="C4:C5"/>
    <mergeCell ref="D4:D5"/>
  </mergeCells>
  <pageMargins left="0.32" right="0.32" top="0.36" bottom="0.36" header="0.32" footer="0.18"/>
  <pageSetup paperSize="8" fitToHeight="0" orientation="portrait"/>
  <headerFooter>
    <oddFooter>&amp;C&amp;P/&amp;N</oddFooter>
    <evenFooter>&amp;C&amp;P/&amp;N</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2"/>
  <sheetViews>
    <sheetView showGridLines="0" workbookViewId="0">
      <selection activeCell="A2" sqref="A2:N2"/>
    </sheetView>
  </sheetViews>
  <sheetFormatPr defaultColWidth="8.70833333333333" defaultRowHeight="13.5" customHeight="1"/>
  <cols>
    <col min="1" max="1" width="10.7083333333333" customWidth="1"/>
    <col min="2" max="2" width="41.2833333333333" customWidth="1"/>
    <col min="3" max="5" width="10.7083333333333" customWidth="1"/>
    <col min="6" max="6" width="9.28333333333333" customWidth="1"/>
    <col min="7" max="7" width="11" customWidth="1"/>
    <col min="8" max="8" width="13.575" customWidth="1"/>
    <col min="9" max="9" width="41.2833333333333" customWidth="1"/>
    <col min="10" max="12" width="10.7083333333333" customWidth="1"/>
    <col min="13" max="13" width="9.28333333333333" customWidth="1"/>
    <col min="14" max="14" width="11.425" customWidth="1"/>
  </cols>
  <sheetData>
    <row r="1" ht="18" customHeight="1" spans="1:5">
      <c r="A1" s="324"/>
      <c r="C1" s="325"/>
      <c r="D1" s="325"/>
      <c r="E1" s="325"/>
    </row>
    <row r="2" ht="24" customHeight="1" spans="1:14">
      <c r="A2" s="326" t="s">
        <v>505</v>
      </c>
      <c r="B2" s="326"/>
      <c r="C2" s="326"/>
      <c r="D2" s="326"/>
      <c r="E2" s="326"/>
      <c r="F2" s="326"/>
      <c r="G2" s="326"/>
      <c r="H2" s="326"/>
      <c r="I2" s="326"/>
      <c r="J2" s="326"/>
      <c r="K2" s="326"/>
      <c r="L2" s="326"/>
      <c r="M2" s="326"/>
      <c r="N2" s="326"/>
    </row>
    <row r="3" ht="20.25" customHeight="1" spans="1:14">
      <c r="A3" s="327"/>
      <c r="M3" s="346" t="s">
        <v>1</v>
      </c>
      <c r="N3" s="346"/>
    </row>
    <row r="4" ht="31.5" customHeight="1" spans="1:14">
      <c r="A4" s="328" t="s">
        <v>506</v>
      </c>
      <c r="B4" s="328"/>
      <c r="C4" s="328"/>
      <c r="D4" s="328"/>
      <c r="E4" s="328"/>
      <c r="F4" s="328"/>
      <c r="G4" s="328"/>
      <c r="H4" s="328" t="s">
        <v>507</v>
      </c>
      <c r="I4" s="328"/>
      <c r="J4" s="328"/>
      <c r="K4" s="328"/>
      <c r="L4" s="328"/>
      <c r="M4" s="328"/>
      <c r="N4" s="328"/>
    </row>
    <row r="5" ht="22.5" customHeight="1" spans="1:14">
      <c r="A5" s="329" t="s">
        <v>6</v>
      </c>
      <c r="B5" s="330" t="s">
        <v>2</v>
      </c>
      <c r="C5" s="331" t="s">
        <v>3</v>
      </c>
      <c r="D5" s="331" t="s">
        <v>4</v>
      </c>
      <c r="E5" s="332" t="s">
        <v>5</v>
      </c>
      <c r="F5" s="333"/>
      <c r="G5" s="334"/>
      <c r="H5" s="329" t="s">
        <v>6</v>
      </c>
      <c r="I5" s="330" t="s">
        <v>2</v>
      </c>
      <c r="J5" s="331" t="s">
        <v>3</v>
      </c>
      <c r="K5" s="331" t="s">
        <v>4</v>
      </c>
      <c r="L5" s="332" t="s">
        <v>5</v>
      </c>
      <c r="M5" s="333"/>
      <c r="N5" s="334"/>
    </row>
    <row r="6" ht="63" customHeight="1" spans="1:14">
      <c r="A6" s="329"/>
      <c r="B6" s="330"/>
      <c r="C6" s="335"/>
      <c r="D6" s="335"/>
      <c r="E6" s="336" t="s">
        <v>8</v>
      </c>
      <c r="F6" s="337" t="s">
        <v>9</v>
      </c>
      <c r="G6" s="337" t="s">
        <v>10</v>
      </c>
      <c r="H6" s="329"/>
      <c r="I6" s="330"/>
      <c r="J6" s="335"/>
      <c r="K6" s="335"/>
      <c r="L6" s="336" t="s">
        <v>8</v>
      </c>
      <c r="M6" s="337" t="s">
        <v>9</v>
      </c>
      <c r="N6" s="337" t="s">
        <v>10</v>
      </c>
    </row>
    <row r="7" ht="16.5" customHeight="1" spans="1:14">
      <c r="A7" s="338"/>
      <c r="B7" s="339" t="s">
        <v>508</v>
      </c>
      <c r="C7" s="340">
        <v>122333</v>
      </c>
      <c r="D7" s="340">
        <v>110175</v>
      </c>
      <c r="E7" s="340">
        <v>118908</v>
      </c>
      <c r="F7" s="341">
        <f t="shared" ref="F7:F51" si="0">IFERROR($E7/C7,"")</f>
        <v>0.972002648508579</v>
      </c>
      <c r="G7" s="341">
        <f t="shared" ref="G7:G51" si="1">IFERROR($E7/D7,"")</f>
        <v>1.07926480599047</v>
      </c>
      <c r="H7" s="338"/>
      <c r="I7" s="339" t="s">
        <v>509</v>
      </c>
      <c r="J7" s="347">
        <v>329344</v>
      </c>
      <c r="K7" s="348">
        <v>337356</v>
      </c>
      <c r="L7" s="348">
        <v>351225</v>
      </c>
      <c r="M7" s="349">
        <f>IFERROR($L7/J7,"")</f>
        <v>1.06643813155849</v>
      </c>
      <c r="N7" s="349">
        <f>IFERROR($L7/K7,"")</f>
        <v>1.0411108739729</v>
      </c>
    </row>
    <row r="8" ht="16.5" customHeight="1" spans="1:14">
      <c r="A8" s="342" t="s">
        <v>510</v>
      </c>
      <c r="B8" s="338" t="s">
        <v>511</v>
      </c>
      <c r="C8" s="343">
        <f>SUM(C9,C81,C78,C85,C90,C96,C97)</f>
        <v>261722</v>
      </c>
      <c r="D8" s="343">
        <f>SUM(D9,D81,D78,D85,D90,D96,D97)</f>
        <v>374317</v>
      </c>
      <c r="E8" s="343">
        <f>SUM(E9,E78,E81,E85,E90,E96,E97)</f>
        <v>309132</v>
      </c>
      <c r="F8" s="341">
        <f t="shared" si="0"/>
        <v>1.18114640725655</v>
      </c>
      <c r="G8" s="341">
        <f t="shared" si="1"/>
        <v>0.825856159351566</v>
      </c>
      <c r="H8" s="342" t="s">
        <v>512</v>
      </c>
      <c r="I8" s="338" t="s">
        <v>513</v>
      </c>
      <c r="J8" s="347">
        <f>J9+J78+J81+J83+J85+J90+J91+J92</f>
        <v>21833</v>
      </c>
      <c r="K8" s="347">
        <f>K9+K78+K81+K83+K85+K90+K91+K92</f>
        <v>72381</v>
      </c>
      <c r="L8" s="347">
        <f>L9+L78+L81+L83+L85+L90+L91+L92</f>
        <v>73415</v>
      </c>
      <c r="M8" s="349">
        <f>IFERROR($L8/J8,"")</f>
        <v>3.36257042092246</v>
      </c>
      <c r="N8" s="349">
        <f>IFERROR($L8/K8,"")</f>
        <v>1.01428551691742</v>
      </c>
    </row>
    <row r="9" ht="16.5" customHeight="1" spans="1:14">
      <c r="A9" s="342"/>
      <c r="B9" s="338" t="s">
        <v>514</v>
      </c>
      <c r="C9" s="343">
        <f>SUM(C10,C17,C56)</f>
        <v>228844</v>
      </c>
      <c r="D9" s="340">
        <f>SUM(D10,D17,D56)</f>
        <v>278501</v>
      </c>
      <c r="E9" s="344">
        <f>SUM(E10,E17,E56)</f>
        <v>265441</v>
      </c>
      <c r="F9" s="341">
        <f t="shared" si="0"/>
        <v>1.15992116900596</v>
      </c>
      <c r="G9" s="341">
        <f t="shared" si="1"/>
        <v>0.953106092976327</v>
      </c>
      <c r="H9" s="342" t="s">
        <v>515</v>
      </c>
      <c r="I9" s="338" t="s">
        <v>515</v>
      </c>
      <c r="J9" s="350"/>
      <c r="K9" s="350"/>
      <c r="L9" s="350"/>
      <c r="M9" s="351" t="str">
        <f>IFERROR($L9/J9,"")</f>
        <v/>
      </c>
      <c r="N9" s="351" t="str">
        <f>IFERROR($L9/K9,"")</f>
        <v/>
      </c>
    </row>
    <row r="10" ht="16.5" customHeight="1" spans="1:14">
      <c r="A10" s="342" t="s">
        <v>516</v>
      </c>
      <c r="B10" s="338" t="s">
        <v>517</v>
      </c>
      <c r="C10" s="343">
        <v>7310</v>
      </c>
      <c r="D10" s="340">
        <v>7310</v>
      </c>
      <c r="E10" s="344">
        <v>7310</v>
      </c>
      <c r="F10" s="341">
        <f t="shared" si="0"/>
        <v>1</v>
      </c>
      <c r="G10" s="341">
        <f t="shared" si="1"/>
        <v>1</v>
      </c>
      <c r="H10" s="342"/>
      <c r="I10" s="338"/>
      <c r="J10" s="352"/>
      <c r="K10" s="353"/>
      <c r="L10" s="353"/>
      <c r="M10" s="351"/>
      <c r="N10" s="351"/>
    </row>
    <row r="11" ht="16.5" customHeight="1" spans="1:14">
      <c r="A11" s="342" t="s">
        <v>518</v>
      </c>
      <c r="B11" s="338" t="s">
        <v>519</v>
      </c>
      <c r="C11" s="345"/>
      <c r="D11" s="345">
        <v>437</v>
      </c>
      <c r="E11" s="345"/>
      <c r="F11" s="341" t="str">
        <f t="shared" si="0"/>
        <v/>
      </c>
      <c r="G11" s="341">
        <f t="shared" si="1"/>
        <v>0</v>
      </c>
      <c r="H11" s="342"/>
      <c r="I11" s="338"/>
      <c r="J11" s="352"/>
      <c r="K11" s="353"/>
      <c r="L11" s="353"/>
      <c r="M11" s="351"/>
      <c r="N11" s="351"/>
    </row>
    <row r="12" ht="16.5" customHeight="1" spans="1:14">
      <c r="A12" s="342" t="s">
        <v>520</v>
      </c>
      <c r="B12" s="338" t="s">
        <v>521</v>
      </c>
      <c r="C12" s="345"/>
      <c r="D12" s="345">
        <v>287</v>
      </c>
      <c r="E12" s="345"/>
      <c r="F12" s="341" t="str">
        <f t="shared" si="0"/>
        <v/>
      </c>
      <c r="G12" s="341">
        <f t="shared" si="1"/>
        <v>0</v>
      </c>
      <c r="H12" s="342"/>
      <c r="I12" s="338"/>
      <c r="J12" s="352"/>
      <c r="K12" s="353"/>
      <c r="L12" s="353"/>
      <c r="M12" s="351"/>
      <c r="N12" s="351"/>
    </row>
    <row r="13" ht="16.5" customHeight="1" spans="1:14">
      <c r="A13" s="342" t="s">
        <v>522</v>
      </c>
      <c r="B13" s="338" t="s">
        <v>523</v>
      </c>
      <c r="C13" s="345"/>
      <c r="D13" s="345"/>
      <c r="E13" s="345"/>
      <c r="F13" s="341" t="str">
        <f t="shared" si="0"/>
        <v/>
      </c>
      <c r="G13" s="341" t="str">
        <f t="shared" si="1"/>
        <v/>
      </c>
      <c r="H13" s="342"/>
      <c r="I13" s="338"/>
      <c r="J13" s="352"/>
      <c r="K13" s="353"/>
      <c r="L13" s="353"/>
      <c r="M13" s="351"/>
      <c r="N13" s="351"/>
    </row>
    <row r="14" ht="16.5" customHeight="1" spans="1:14">
      <c r="A14" s="342" t="s">
        <v>524</v>
      </c>
      <c r="B14" s="338" t="s">
        <v>525</v>
      </c>
      <c r="C14" s="345"/>
      <c r="D14" s="345"/>
      <c r="E14" s="345"/>
      <c r="F14" s="341" t="str">
        <f t="shared" si="0"/>
        <v/>
      </c>
      <c r="G14" s="341" t="str">
        <f t="shared" si="1"/>
        <v/>
      </c>
      <c r="H14" s="342"/>
      <c r="I14" s="338"/>
      <c r="J14" s="352"/>
      <c r="K14" s="353"/>
      <c r="L14" s="353"/>
      <c r="M14" s="351"/>
      <c r="N14" s="351"/>
    </row>
    <row r="15" ht="16.5" customHeight="1" spans="1:14">
      <c r="A15" s="342" t="s">
        <v>526</v>
      </c>
      <c r="B15" s="338" t="s">
        <v>527</v>
      </c>
      <c r="C15" s="345"/>
      <c r="D15" s="345">
        <v>6586</v>
      </c>
      <c r="E15" s="345"/>
      <c r="F15" s="341" t="str">
        <f t="shared" si="0"/>
        <v/>
      </c>
      <c r="G15" s="341">
        <f t="shared" si="1"/>
        <v>0</v>
      </c>
      <c r="H15" s="342"/>
      <c r="I15" s="338"/>
      <c r="J15" s="352"/>
      <c r="K15" s="353"/>
      <c r="L15" s="353"/>
      <c r="M15" s="351"/>
      <c r="N15" s="351"/>
    </row>
    <row r="16" ht="16.5" customHeight="1" spans="1:14">
      <c r="A16" s="342" t="s">
        <v>528</v>
      </c>
      <c r="B16" s="338" t="s">
        <v>529</v>
      </c>
      <c r="C16" s="345">
        <v>7310</v>
      </c>
      <c r="D16" s="345"/>
      <c r="E16" s="345">
        <v>7310</v>
      </c>
      <c r="F16" s="341">
        <f t="shared" si="0"/>
        <v>1</v>
      </c>
      <c r="G16" s="341" t="str">
        <f t="shared" si="1"/>
        <v/>
      </c>
      <c r="H16" s="342"/>
      <c r="I16" s="338"/>
      <c r="J16" s="352"/>
      <c r="K16" s="353"/>
      <c r="L16" s="353"/>
      <c r="M16" s="351"/>
      <c r="N16" s="351"/>
    </row>
    <row r="17" ht="16.5" customHeight="1" spans="1:14">
      <c r="A17" s="342" t="s">
        <v>530</v>
      </c>
      <c r="B17" s="338" t="s">
        <v>531</v>
      </c>
      <c r="C17" s="343">
        <v>194568</v>
      </c>
      <c r="D17" s="340">
        <v>245374</v>
      </c>
      <c r="E17" s="344">
        <v>225329</v>
      </c>
      <c r="F17" s="341">
        <f t="shared" si="0"/>
        <v>1.15809896797007</v>
      </c>
      <c r="G17" s="341">
        <f t="shared" si="1"/>
        <v>0.918308378230782</v>
      </c>
      <c r="H17" s="342"/>
      <c r="I17" s="338"/>
      <c r="J17" s="352"/>
      <c r="K17" s="353"/>
      <c r="L17" s="353"/>
      <c r="M17" s="351"/>
      <c r="N17" s="351"/>
    </row>
    <row r="18" ht="16.5" customHeight="1" spans="1:14">
      <c r="A18" s="342" t="s">
        <v>532</v>
      </c>
      <c r="B18" s="338" t="s">
        <v>533</v>
      </c>
      <c r="C18" s="345"/>
      <c r="D18" s="345">
        <v>5524</v>
      </c>
      <c r="E18" s="345"/>
      <c r="F18" s="341" t="str">
        <f t="shared" si="0"/>
        <v/>
      </c>
      <c r="G18" s="341">
        <f t="shared" si="1"/>
        <v>0</v>
      </c>
      <c r="H18" s="342"/>
      <c r="I18" s="338"/>
      <c r="J18" s="352"/>
      <c r="K18" s="353"/>
      <c r="L18" s="353"/>
      <c r="M18" s="351"/>
      <c r="N18" s="351"/>
    </row>
    <row r="19" ht="16.5" customHeight="1" spans="1:14">
      <c r="A19" s="342" t="s">
        <v>534</v>
      </c>
      <c r="B19" s="338" t="s">
        <v>535</v>
      </c>
      <c r="C19" s="345"/>
      <c r="D19" s="345">
        <v>61280</v>
      </c>
      <c r="E19" s="345"/>
      <c r="F19" s="341" t="str">
        <f t="shared" si="0"/>
        <v/>
      </c>
      <c r="G19" s="341">
        <f t="shared" si="1"/>
        <v>0</v>
      </c>
      <c r="H19" s="342"/>
      <c r="I19" s="338"/>
      <c r="J19" s="352"/>
      <c r="K19" s="353"/>
      <c r="L19" s="353"/>
      <c r="M19" s="351"/>
      <c r="N19" s="351"/>
    </row>
    <row r="20" ht="16.5" customHeight="1" spans="1:14">
      <c r="A20" s="342" t="s">
        <v>536</v>
      </c>
      <c r="B20" s="338" t="s">
        <v>537</v>
      </c>
      <c r="C20" s="345"/>
      <c r="D20" s="345">
        <v>7290</v>
      </c>
      <c r="E20" s="345"/>
      <c r="F20" s="341" t="str">
        <f t="shared" si="0"/>
        <v/>
      </c>
      <c r="G20" s="341">
        <f t="shared" si="1"/>
        <v>0</v>
      </c>
      <c r="H20" s="342"/>
      <c r="I20" s="338"/>
      <c r="J20" s="352"/>
      <c r="K20" s="353"/>
      <c r="L20" s="353"/>
      <c r="M20" s="351"/>
      <c r="N20" s="351"/>
    </row>
    <row r="21" ht="16.5" customHeight="1" spans="1:14">
      <c r="A21" s="342" t="s">
        <v>538</v>
      </c>
      <c r="B21" s="338" t="s">
        <v>539</v>
      </c>
      <c r="C21" s="345"/>
      <c r="D21" s="345">
        <v>11080</v>
      </c>
      <c r="E21" s="345"/>
      <c r="F21" s="341" t="str">
        <f t="shared" si="0"/>
        <v/>
      </c>
      <c r="G21" s="341">
        <f t="shared" si="1"/>
        <v>0</v>
      </c>
      <c r="H21" s="342"/>
      <c r="I21" s="338"/>
      <c r="J21" s="352"/>
      <c r="K21" s="353"/>
      <c r="L21" s="353"/>
      <c r="M21" s="351"/>
      <c r="N21" s="351"/>
    </row>
    <row r="22" ht="16.5" customHeight="1" spans="1:14">
      <c r="A22" s="342" t="s">
        <v>540</v>
      </c>
      <c r="B22" s="338" t="s">
        <v>541</v>
      </c>
      <c r="C22" s="345"/>
      <c r="D22" s="345"/>
      <c r="E22" s="345"/>
      <c r="F22" s="341" t="str">
        <f t="shared" si="0"/>
        <v/>
      </c>
      <c r="G22" s="341" t="str">
        <f t="shared" si="1"/>
        <v/>
      </c>
      <c r="H22" s="342"/>
      <c r="I22" s="338"/>
      <c r="J22" s="352"/>
      <c r="K22" s="353"/>
      <c r="L22" s="353"/>
      <c r="M22" s="351"/>
      <c r="N22" s="351"/>
    </row>
    <row r="23" ht="16.5" customHeight="1" spans="1:14">
      <c r="A23" s="342" t="s">
        <v>542</v>
      </c>
      <c r="B23" s="338" t="s">
        <v>543</v>
      </c>
      <c r="C23" s="345"/>
      <c r="D23" s="345">
        <v>2090</v>
      </c>
      <c r="E23" s="345"/>
      <c r="F23" s="341" t="str">
        <f t="shared" si="0"/>
        <v/>
      </c>
      <c r="G23" s="341">
        <f t="shared" si="1"/>
        <v>0</v>
      </c>
      <c r="H23" s="342"/>
      <c r="I23" s="338"/>
      <c r="J23" s="352"/>
      <c r="K23" s="353"/>
      <c r="L23" s="353"/>
      <c r="M23" s="351"/>
      <c r="N23" s="351"/>
    </row>
    <row r="24" ht="16.5" customHeight="1" spans="1:14">
      <c r="A24" s="342" t="s">
        <v>544</v>
      </c>
      <c r="B24" s="338" t="s">
        <v>545</v>
      </c>
      <c r="C24" s="345"/>
      <c r="D24" s="345">
        <v>2731</v>
      </c>
      <c r="E24" s="345"/>
      <c r="F24" s="341" t="str">
        <f t="shared" si="0"/>
        <v/>
      </c>
      <c r="G24" s="341">
        <f t="shared" si="1"/>
        <v>0</v>
      </c>
      <c r="H24" s="342"/>
      <c r="I24" s="338"/>
      <c r="J24" s="352"/>
      <c r="K24" s="353"/>
      <c r="L24" s="353"/>
      <c r="M24" s="351"/>
      <c r="N24" s="351"/>
    </row>
    <row r="25" ht="16.5" customHeight="1" spans="1:14">
      <c r="A25" s="342" t="s">
        <v>546</v>
      </c>
      <c r="B25" s="338" t="s">
        <v>547</v>
      </c>
      <c r="C25" s="345"/>
      <c r="D25" s="345"/>
      <c r="E25" s="345"/>
      <c r="F25" s="341" t="str">
        <f t="shared" si="0"/>
        <v/>
      </c>
      <c r="G25" s="341" t="str">
        <f t="shared" si="1"/>
        <v/>
      </c>
      <c r="H25" s="342"/>
      <c r="I25" s="338"/>
      <c r="J25" s="352"/>
      <c r="K25" s="353"/>
      <c r="L25" s="353"/>
      <c r="M25" s="351"/>
      <c r="N25" s="351"/>
    </row>
    <row r="26" ht="16.5" customHeight="1" spans="1:14">
      <c r="A26" s="342" t="s">
        <v>548</v>
      </c>
      <c r="B26" s="338" t="s">
        <v>549</v>
      </c>
      <c r="C26" s="345"/>
      <c r="D26" s="345">
        <v>13162</v>
      </c>
      <c r="E26" s="345"/>
      <c r="F26" s="341" t="str">
        <f t="shared" si="0"/>
        <v/>
      </c>
      <c r="G26" s="341">
        <f t="shared" si="1"/>
        <v>0</v>
      </c>
      <c r="H26" s="342"/>
      <c r="I26" s="338"/>
      <c r="J26" s="352"/>
      <c r="K26" s="353"/>
      <c r="L26" s="353"/>
      <c r="M26" s="351"/>
      <c r="N26" s="351"/>
    </row>
    <row r="27" ht="16.5" customHeight="1" spans="1:14">
      <c r="A27" s="342" t="s">
        <v>550</v>
      </c>
      <c r="B27" s="338" t="s">
        <v>551</v>
      </c>
      <c r="C27" s="345"/>
      <c r="D27" s="345"/>
      <c r="E27" s="345"/>
      <c r="F27" s="341" t="str">
        <f t="shared" si="0"/>
        <v/>
      </c>
      <c r="G27" s="341" t="str">
        <f t="shared" si="1"/>
        <v/>
      </c>
      <c r="H27" s="342"/>
      <c r="I27" s="338"/>
      <c r="J27" s="352"/>
      <c r="K27" s="353"/>
      <c r="L27" s="353"/>
      <c r="M27" s="351"/>
      <c r="N27" s="351"/>
    </row>
    <row r="28" ht="16.5" customHeight="1" spans="1:14">
      <c r="A28" s="342" t="s">
        <v>552</v>
      </c>
      <c r="B28" s="338" t="s">
        <v>553</v>
      </c>
      <c r="C28" s="345"/>
      <c r="D28" s="345"/>
      <c r="E28" s="345"/>
      <c r="F28" s="341" t="str">
        <f t="shared" si="0"/>
        <v/>
      </c>
      <c r="G28" s="341" t="str">
        <f t="shared" si="1"/>
        <v/>
      </c>
      <c r="H28" s="342"/>
      <c r="I28" s="338"/>
      <c r="J28" s="352"/>
      <c r="K28" s="353"/>
      <c r="L28" s="353"/>
      <c r="M28" s="351"/>
      <c r="N28" s="351"/>
    </row>
    <row r="29" ht="16.5" customHeight="1" spans="1:14">
      <c r="A29" s="342" t="s">
        <v>554</v>
      </c>
      <c r="B29" s="338" t="s">
        <v>555</v>
      </c>
      <c r="C29" s="345"/>
      <c r="D29" s="345"/>
      <c r="E29" s="345"/>
      <c r="F29" s="341" t="str">
        <f t="shared" si="0"/>
        <v/>
      </c>
      <c r="G29" s="341" t="str">
        <f t="shared" si="1"/>
        <v/>
      </c>
      <c r="H29" s="342"/>
      <c r="I29" s="338"/>
      <c r="J29" s="352"/>
      <c r="K29" s="353"/>
      <c r="L29" s="353"/>
      <c r="M29" s="351"/>
      <c r="N29" s="351"/>
    </row>
    <row r="30" ht="16.5" customHeight="1" spans="1:14">
      <c r="A30" s="342" t="s">
        <v>556</v>
      </c>
      <c r="B30" s="338" t="s">
        <v>557</v>
      </c>
      <c r="C30" s="345"/>
      <c r="D30" s="345">
        <v>1428</v>
      </c>
      <c r="E30" s="345"/>
      <c r="F30" s="341" t="str">
        <f t="shared" si="0"/>
        <v/>
      </c>
      <c r="G30" s="341">
        <f t="shared" si="1"/>
        <v>0</v>
      </c>
      <c r="H30" s="342"/>
      <c r="I30" s="354"/>
      <c r="J30" s="352"/>
      <c r="K30" s="353"/>
      <c r="L30" s="353"/>
      <c r="M30" s="351"/>
      <c r="N30" s="351"/>
    </row>
    <row r="31" ht="16.5" customHeight="1" spans="1:14">
      <c r="A31" s="342" t="s">
        <v>558</v>
      </c>
      <c r="B31" s="338" t="s">
        <v>559</v>
      </c>
      <c r="C31" s="345"/>
      <c r="D31" s="345"/>
      <c r="E31" s="345"/>
      <c r="F31" s="341" t="str">
        <f t="shared" si="0"/>
        <v/>
      </c>
      <c r="G31" s="341" t="str">
        <f t="shared" si="1"/>
        <v/>
      </c>
      <c r="H31" s="342"/>
      <c r="I31" s="338"/>
      <c r="J31" s="352"/>
      <c r="K31" s="353"/>
      <c r="L31" s="353"/>
      <c r="M31" s="351"/>
      <c r="N31" s="351"/>
    </row>
    <row r="32" ht="16.5" customHeight="1" spans="1:14">
      <c r="A32" s="342" t="s">
        <v>560</v>
      </c>
      <c r="B32" s="338" t="s">
        <v>561</v>
      </c>
      <c r="C32" s="345"/>
      <c r="D32" s="345"/>
      <c r="E32" s="345"/>
      <c r="F32" s="341" t="str">
        <f t="shared" si="0"/>
        <v/>
      </c>
      <c r="G32" s="341" t="str">
        <f t="shared" si="1"/>
        <v/>
      </c>
      <c r="H32" s="342"/>
      <c r="I32" s="338"/>
      <c r="J32" s="352"/>
      <c r="K32" s="353"/>
      <c r="L32" s="353"/>
      <c r="M32" s="351"/>
      <c r="N32" s="351"/>
    </row>
    <row r="33" ht="16.5" customHeight="1" spans="1:14">
      <c r="A33" s="342" t="s">
        <v>562</v>
      </c>
      <c r="B33" s="338" t="s">
        <v>563</v>
      </c>
      <c r="C33" s="345"/>
      <c r="D33" s="345"/>
      <c r="E33" s="345"/>
      <c r="F33" s="341" t="str">
        <f t="shared" si="0"/>
        <v/>
      </c>
      <c r="G33" s="341" t="str">
        <f t="shared" si="1"/>
        <v/>
      </c>
      <c r="H33" s="342"/>
      <c r="I33" s="338"/>
      <c r="J33" s="352"/>
      <c r="K33" s="353"/>
      <c r="L33" s="353"/>
      <c r="M33" s="351"/>
      <c r="N33" s="351"/>
    </row>
    <row r="34" ht="16.5" customHeight="1" spans="1:14">
      <c r="A34" s="342" t="s">
        <v>564</v>
      </c>
      <c r="B34" s="338" t="s">
        <v>565</v>
      </c>
      <c r="C34" s="345"/>
      <c r="D34" s="345">
        <v>1440</v>
      </c>
      <c r="E34" s="345"/>
      <c r="F34" s="341" t="str">
        <f t="shared" si="0"/>
        <v/>
      </c>
      <c r="G34" s="341">
        <f t="shared" si="1"/>
        <v>0</v>
      </c>
      <c r="H34" s="342"/>
      <c r="I34" s="338"/>
      <c r="J34" s="352"/>
      <c r="K34" s="353"/>
      <c r="L34" s="353"/>
      <c r="M34" s="351"/>
      <c r="N34" s="351"/>
    </row>
    <row r="35" ht="16.5" customHeight="1" spans="1:14">
      <c r="A35" s="342" t="s">
        <v>566</v>
      </c>
      <c r="B35" s="338" t="s">
        <v>567</v>
      </c>
      <c r="C35" s="345"/>
      <c r="D35" s="345">
        <v>3499</v>
      </c>
      <c r="E35" s="345"/>
      <c r="F35" s="341" t="str">
        <f t="shared" si="0"/>
        <v/>
      </c>
      <c r="G35" s="341">
        <f t="shared" si="1"/>
        <v>0</v>
      </c>
      <c r="H35" s="342"/>
      <c r="I35" s="338"/>
      <c r="J35" s="352"/>
      <c r="K35" s="353"/>
      <c r="L35" s="353"/>
      <c r="M35" s="351"/>
      <c r="N35" s="351"/>
    </row>
    <row r="36" ht="16.5" customHeight="1" spans="1:14">
      <c r="A36" s="342" t="s">
        <v>568</v>
      </c>
      <c r="B36" s="338" t="s">
        <v>569</v>
      </c>
      <c r="C36" s="345"/>
      <c r="D36" s="345">
        <v>20</v>
      </c>
      <c r="E36" s="345"/>
      <c r="F36" s="341" t="str">
        <f t="shared" si="0"/>
        <v/>
      </c>
      <c r="G36" s="341">
        <f t="shared" si="1"/>
        <v>0</v>
      </c>
      <c r="H36" s="342"/>
      <c r="I36" s="338"/>
      <c r="J36" s="352"/>
      <c r="K36" s="353"/>
      <c r="L36" s="353"/>
      <c r="M36" s="351"/>
      <c r="N36" s="351"/>
    </row>
    <row r="37" ht="16.5" customHeight="1" spans="1:14">
      <c r="A37" s="342" t="s">
        <v>570</v>
      </c>
      <c r="B37" s="338" t="s">
        <v>571</v>
      </c>
      <c r="C37" s="345"/>
      <c r="D37" s="345">
        <v>444</v>
      </c>
      <c r="E37" s="345"/>
      <c r="F37" s="341" t="str">
        <f t="shared" si="0"/>
        <v/>
      </c>
      <c r="G37" s="341">
        <f t="shared" si="1"/>
        <v>0</v>
      </c>
      <c r="H37" s="342"/>
      <c r="I37" s="338"/>
      <c r="J37" s="352"/>
      <c r="K37" s="353"/>
      <c r="L37" s="353"/>
      <c r="M37" s="351"/>
      <c r="N37" s="351"/>
    </row>
    <row r="38" ht="16.5" customHeight="1" spans="1:14">
      <c r="A38" s="342" t="s">
        <v>572</v>
      </c>
      <c r="B38" s="338" t="s">
        <v>573</v>
      </c>
      <c r="C38" s="345"/>
      <c r="D38" s="345">
        <v>28379</v>
      </c>
      <c r="E38" s="345"/>
      <c r="F38" s="341" t="str">
        <f t="shared" si="0"/>
        <v/>
      </c>
      <c r="G38" s="341">
        <f t="shared" si="1"/>
        <v>0</v>
      </c>
      <c r="H38" s="342"/>
      <c r="I38" s="338"/>
      <c r="J38" s="352"/>
      <c r="K38" s="353"/>
      <c r="L38" s="353"/>
      <c r="M38" s="351"/>
      <c r="N38" s="351"/>
    </row>
    <row r="39" ht="16.5" customHeight="1" spans="1:14">
      <c r="A39" s="342" t="s">
        <v>574</v>
      </c>
      <c r="B39" s="338" t="s">
        <v>575</v>
      </c>
      <c r="C39" s="345"/>
      <c r="D39" s="345">
        <v>7636</v>
      </c>
      <c r="E39" s="345"/>
      <c r="F39" s="341" t="str">
        <f t="shared" si="0"/>
        <v/>
      </c>
      <c r="G39" s="341">
        <f t="shared" si="1"/>
        <v>0</v>
      </c>
      <c r="H39" s="342"/>
      <c r="I39" s="338"/>
      <c r="J39" s="352"/>
      <c r="K39" s="353"/>
      <c r="L39" s="353"/>
      <c r="M39" s="351"/>
      <c r="N39" s="351"/>
    </row>
    <row r="40" ht="16.5" customHeight="1" spans="1:14">
      <c r="A40" s="342" t="s">
        <v>576</v>
      </c>
      <c r="B40" s="338" t="s">
        <v>577</v>
      </c>
      <c r="C40" s="345"/>
      <c r="D40" s="345">
        <v>43</v>
      </c>
      <c r="E40" s="345"/>
      <c r="F40" s="341" t="str">
        <f t="shared" si="0"/>
        <v/>
      </c>
      <c r="G40" s="341">
        <f t="shared" si="1"/>
        <v>0</v>
      </c>
      <c r="H40" s="342"/>
      <c r="I40" s="338"/>
      <c r="J40" s="352"/>
      <c r="K40" s="353"/>
      <c r="L40" s="353"/>
      <c r="M40" s="351"/>
      <c r="N40" s="351"/>
    </row>
    <row r="41" ht="16.5" customHeight="1" spans="1:14">
      <c r="A41" s="342" t="s">
        <v>578</v>
      </c>
      <c r="B41" s="338" t="s">
        <v>579</v>
      </c>
      <c r="C41" s="345"/>
      <c r="D41" s="345"/>
      <c r="E41" s="345"/>
      <c r="F41" s="341" t="str">
        <f t="shared" si="0"/>
        <v/>
      </c>
      <c r="G41" s="341" t="str">
        <f t="shared" si="1"/>
        <v/>
      </c>
      <c r="H41" s="342"/>
      <c r="I41" s="338"/>
      <c r="J41" s="352"/>
      <c r="K41" s="353"/>
      <c r="L41" s="353"/>
      <c r="M41" s="351"/>
      <c r="N41" s="351"/>
    </row>
    <row r="42" ht="16.5" customHeight="1" spans="1:14">
      <c r="A42" s="342" t="s">
        <v>580</v>
      </c>
      <c r="B42" s="338" t="s">
        <v>581</v>
      </c>
      <c r="C42" s="345"/>
      <c r="D42" s="345">
        <v>92816</v>
      </c>
      <c r="E42" s="345"/>
      <c r="F42" s="341" t="str">
        <f t="shared" si="0"/>
        <v/>
      </c>
      <c r="G42" s="341">
        <f t="shared" si="1"/>
        <v>0</v>
      </c>
      <c r="H42" s="342"/>
      <c r="I42" s="338"/>
      <c r="J42" s="352"/>
      <c r="K42" s="353"/>
      <c r="L42" s="353"/>
      <c r="M42" s="351"/>
      <c r="N42" s="351"/>
    </row>
    <row r="43" ht="16.5" customHeight="1" spans="1:14">
      <c r="A43" s="342" t="s">
        <v>582</v>
      </c>
      <c r="B43" s="338" t="s">
        <v>583</v>
      </c>
      <c r="C43" s="345"/>
      <c r="D43" s="345">
        <v>3936</v>
      </c>
      <c r="E43" s="345"/>
      <c r="F43" s="341" t="str">
        <f t="shared" si="0"/>
        <v/>
      </c>
      <c r="G43" s="341">
        <f t="shared" si="1"/>
        <v>0</v>
      </c>
      <c r="H43" s="342"/>
      <c r="I43" s="338"/>
      <c r="J43" s="352"/>
      <c r="K43" s="353"/>
      <c r="L43" s="353"/>
      <c r="M43" s="351"/>
      <c r="N43" s="351"/>
    </row>
    <row r="44" ht="16.5" customHeight="1" spans="1:14">
      <c r="A44" s="342" t="s">
        <v>584</v>
      </c>
      <c r="B44" s="338" t="s">
        <v>585</v>
      </c>
      <c r="C44" s="345"/>
      <c r="D44" s="345"/>
      <c r="E44" s="345"/>
      <c r="F44" s="341" t="str">
        <f t="shared" si="0"/>
        <v/>
      </c>
      <c r="G44" s="341" t="str">
        <f t="shared" si="1"/>
        <v/>
      </c>
      <c r="H44" s="342"/>
      <c r="I44" s="338"/>
      <c r="J44" s="352"/>
      <c r="K44" s="353"/>
      <c r="L44" s="353"/>
      <c r="M44" s="351"/>
      <c r="N44" s="351"/>
    </row>
    <row r="45" ht="16.5" customHeight="1" spans="1:14">
      <c r="A45" s="342" t="s">
        <v>586</v>
      </c>
      <c r="B45" s="338" t="s">
        <v>587</v>
      </c>
      <c r="C45" s="345"/>
      <c r="D45" s="345"/>
      <c r="E45" s="345"/>
      <c r="F45" s="341" t="str">
        <f t="shared" si="0"/>
        <v/>
      </c>
      <c r="G45" s="341" t="str">
        <f t="shared" si="1"/>
        <v/>
      </c>
      <c r="H45" s="342"/>
      <c r="I45" s="338"/>
      <c r="J45" s="352"/>
      <c r="K45" s="353"/>
      <c r="L45" s="353"/>
      <c r="M45" s="351"/>
      <c r="N45" s="351"/>
    </row>
    <row r="46" ht="16.5" customHeight="1" spans="1:14">
      <c r="A46" s="342" t="s">
        <v>588</v>
      </c>
      <c r="B46" s="338" t="s">
        <v>589</v>
      </c>
      <c r="C46" s="345"/>
      <c r="D46" s="345"/>
      <c r="E46" s="345"/>
      <c r="F46" s="341" t="str">
        <f t="shared" si="0"/>
        <v/>
      </c>
      <c r="G46" s="341" t="str">
        <f t="shared" si="1"/>
        <v/>
      </c>
      <c r="H46" s="342"/>
      <c r="I46" s="338"/>
      <c r="J46" s="352"/>
      <c r="K46" s="353"/>
      <c r="L46" s="353"/>
      <c r="M46" s="351"/>
      <c r="N46" s="351"/>
    </row>
    <row r="47" ht="16.5" customHeight="1" spans="1:14">
      <c r="A47" s="342" t="s">
        <v>590</v>
      </c>
      <c r="B47" s="338" t="s">
        <v>591</v>
      </c>
      <c r="C47" s="345"/>
      <c r="D47" s="345"/>
      <c r="E47" s="345"/>
      <c r="F47" s="341" t="str">
        <f t="shared" si="0"/>
        <v/>
      </c>
      <c r="G47" s="341" t="str">
        <f t="shared" si="1"/>
        <v/>
      </c>
      <c r="H47" s="342"/>
      <c r="I47" s="338"/>
      <c r="J47" s="352"/>
      <c r="K47" s="353"/>
      <c r="L47" s="353"/>
      <c r="M47" s="351"/>
      <c r="N47" s="351"/>
    </row>
    <row r="48" ht="16.5" customHeight="1" spans="1:14">
      <c r="A48" s="342" t="s">
        <v>592</v>
      </c>
      <c r="B48" s="338" t="s">
        <v>593</v>
      </c>
      <c r="C48" s="345"/>
      <c r="D48" s="345">
        <v>1812</v>
      </c>
      <c r="E48" s="345"/>
      <c r="F48" s="341" t="str">
        <f t="shared" si="0"/>
        <v/>
      </c>
      <c r="G48" s="341">
        <f t="shared" si="1"/>
        <v>0</v>
      </c>
      <c r="H48" s="342"/>
      <c r="I48" s="338"/>
      <c r="J48" s="352"/>
      <c r="K48" s="353"/>
      <c r="L48" s="353"/>
      <c r="M48" s="351"/>
      <c r="N48" s="351"/>
    </row>
    <row r="49" ht="16.5" customHeight="1" spans="1:14">
      <c r="A49" s="342" t="s">
        <v>594</v>
      </c>
      <c r="B49" s="338" t="s">
        <v>595</v>
      </c>
      <c r="C49" s="345"/>
      <c r="D49" s="345"/>
      <c r="E49" s="345"/>
      <c r="F49" s="341" t="str">
        <f t="shared" si="0"/>
        <v/>
      </c>
      <c r="G49" s="341" t="str">
        <f t="shared" si="1"/>
        <v/>
      </c>
      <c r="H49" s="342"/>
      <c r="I49" s="338"/>
      <c r="J49" s="352"/>
      <c r="K49" s="353"/>
      <c r="L49" s="353"/>
      <c r="M49" s="351"/>
      <c r="N49" s="351"/>
    </row>
    <row r="50" ht="16.5" customHeight="1" spans="1:14">
      <c r="A50" s="342" t="s">
        <v>596</v>
      </c>
      <c r="B50" s="338" t="s">
        <v>597</v>
      </c>
      <c r="C50" s="345"/>
      <c r="D50" s="345">
        <v>12</v>
      </c>
      <c r="E50" s="345"/>
      <c r="F50" s="341" t="str">
        <f t="shared" si="0"/>
        <v/>
      </c>
      <c r="G50" s="341">
        <f t="shared" si="1"/>
        <v>0</v>
      </c>
      <c r="H50" s="342"/>
      <c r="I50" s="338"/>
      <c r="J50" s="352"/>
      <c r="K50" s="353"/>
      <c r="L50" s="353"/>
      <c r="M50" s="351"/>
      <c r="N50" s="351"/>
    </row>
    <row r="51" ht="16.5" customHeight="1" spans="1:14">
      <c r="A51" s="342" t="s">
        <v>598</v>
      </c>
      <c r="B51" s="338" t="s">
        <v>599</v>
      </c>
      <c r="C51" s="345"/>
      <c r="D51" s="345"/>
      <c r="E51" s="345"/>
      <c r="F51" s="341" t="str">
        <f t="shared" si="0"/>
        <v/>
      </c>
      <c r="G51" s="341" t="str">
        <f t="shared" si="1"/>
        <v/>
      </c>
      <c r="H51" s="342"/>
      <c r="I51" s="338"/>
      <c r="J51" s="352"/>
      <c r="K51" s="353"/>
      <c r="L51" s="353"/>
      <c r="M51" s="351"/>
      <c r="N51" s="351"/>
    </row>
    <row r="52" ht="16.5" customHeight="1" spans="1:14">
      <c r="A52" s="342" t="s">
        <v>600</v>
      </c>
      <c r="B52" s="338" t="s">
        <v>601</v>
      </c>
      <c r="C52" s="345"/>
      <c r="D52" s="345">
        <v>-1580</v>
      </c>
      <c r="E52" s="345"/>
      <c r="F52" s="341"/>
      <c r="G52" s="341"/>
      <c r="H52" s="342"/>
      <c r="I52" s="338"/>
      <c r="J52" s="352"/>
      <c r="K52" s="353"/>
      <c r="L52" s="353"/>
      <c r="M52" s="351"/>
      <c r="N52" s="351"/>
    </row>
    <row r="53" ht="16.5" customHeight="1" spans="1:14">
      <c r="A53" s="342" t="s">
        <v>602</v>
      </c>
      <c r="B53" s="338" t="s">
        <v>603</v>
      </c>
      <c r="C53" s="345"/>
      <c r="D53" s="345">
        <v>1626</v>
      </c>
      <c r="E53" s="345"/>
      <c r="F53" s="341"/>
      <c r="G53" s="341"/>
      <c r="H53" s="342"/>
      <c r="I53" s="338"/>
      <c r="J53" s="352"/>
      <c r="K53" s="353"/>
      <c r="L53" s="353"/>
      <c r="M53" s="351"/>
      <c r="N53" s="351"/>
    </row>
    <row r="54" ht="16.5" customHeight="1" spans="1:14">
      <c r="A54" s="342" t="s">
        <v>604</v>
      </c>
      <c r="B54" s="338" t="s">
        <v>605</v>
      </c>
      <c r="C54" s="345"/>
      <c r="D54" s="345"/>
      <c r="E54" s="345"/>
      <c r="F54" s="341"/>
      <c r="G54" s="341"/>
      <c r="H54" s="342"/>
      <c r="I54" s="338"/>
      <c r="J54" s="352"/>
      <c r="K54" s="353"/>
      <c r="L54" s="353"/>
      <c r="M54" s="351"/>
      <c r="N54" s="351"/>
    </row>
    <row r="55" ht="16.5" customHeight="1" spans="1:14">
      <c r="A55" s="342" t="s">
        <v>606</v>
      </c>
      <c r="B55" s="338" t="s">
        <v>607</v>
      </c>
      <c r="C55" s="345">
        <v>194568</v>
      </c>
      <c r="D55" s="345">
        <v>706</v>
      </c>
      <c r="E55" s="345">
        <v>225329</v>
      </c>
      <c r="F55" s="341">
        <f t="shared" ref="F55:F109" si="2">IFERROR($E55/C55,"")</f>
        <v>1.15809896797007</v>
      </c>
      <c r="G55" s="341">
        <f t="shared" ref="G55:G109" si="3">IFERROR($E55/D55,"")</f>
        <v>319.162889518414</v>
      </c>
      <c r="H55" s="342"/>
      <c r="I55" s="338"/>
      <c r="J55" s="352"/>
      <c r="K55" s="353"/>
      <c r="L55" s="353"/>
      <c r="M55" s="351"/>
      <c r="N55" s="351"/>
    </row>
    <row r="56" ht="16.5" customHeight="1" spans="1:14">
      <c r="A56" s="342" t="s">
        <v>608</v>
      </c>
      <c r="B56" s="338" t="s">
        <v>609</v>
      </c>
      <c r="C56" s="343">
        <v>26966</v>
      </c>
      <c r="D56" s="340">
        <v>25817</v>
      </c>
      <c r="E56" s="344">
        <f>SUM(E57:E77)</f>
        <v>32802</v>
      </c>
      <c r="F56" s="341">
        <f t="shared" si="2"/>
        <v>1.21642067789068</v>
      </c>
      <c r="G56" s="341">
        <f t="shared" si="3"/>
        <v>1.27055815935236</v>
      </c>
      <c r="H56" s="342"/>
      <c r="I56" s="338"/>
      <c r="J56" s="352"/>
      <c r="K56" s="353"/>
      <c r="L56" s="353"/>
      <c r="M56" s="351"/>
      <c r="N56" s="351"/>
    </row>
    <row r="57" ht="16.5" customHeight="1" spans="1:14">
      <c r="A57" s="342" t="s">
        <v>610</v>
      </c>
      <c r="B57" s="338" t="s">
        <v>424</v>
      </c>
      <c r="C57" s="345">
        <v>26966</v>
      </c>
      <c r="D57" s="345">
        <v>605</v>
      </c>
      <c r="E57" s="345">
        <v>32802</v>
      </c>
      <c r="F57" s="341">
        <f t="shared" si="2"/>
        <v>1.21642067789068</v>
      </c>
      <c r="G57" s="341">
        <f t="shared" si="3"/>
        <v>54.2181818181818</v>
      </c>
      <c r="H57" s="342"/>
      <c r="I57" s="338"/>
      <c r="J57" s="352"/>
      <c r="K57" s="353"/>
      <c r="L57" s="353"/>
      <c r="M57" s="351"/>
      <c r="N57" s="351"/>
    </row>
    <row r="58" ht="16.5" customHeight="1" spans="1:14">
      <c r="A58" s="342" t="s">
        <v>611</v>
      </c>
      <c r="B58" s="338" t="s">
        <v>612</v>
      </c>
      <c r="C58" s="345"/>
      <c r="D58" s="345"/>
      <c r="E58" s="345"/>
      <c r="F58" s="341" t="str">
        <f t="shared" si="2"/>
        <v/>
      </c>
      <c r="G58" s="341" t="str">
        <f t="shared" si="3"/>
        <v/>
      </c>
      <c r="H58" s="342"/>
      <c r="I58" s="338"/>
      <c r="J58" s="352"/>
      <c r="K58" s="353"/>
      <c r="L58" s="353"/>
      <c r="M58" s="351"/>
      <c r="N58" s="351"/>
    </row>
    <row r="59" ht="16.5" customHeight="1" spans="1:14">
      <c r="A59" s="342" t="s">
        <v>613</v>
      </c>
      <c r="B59" s="338" t="s">
        <v>614</v>
      </c>
      <c r="C59" s="345"/>
      <c r="D59" s="345"/>
      <c r="E59" s="345"/>
      <c r="F59" s="341" t="str">
        <f t="shared" si="2"/>
        <v/>
      </c>
      <c r="G59" s="341" t="str">
        <f t="shared" si="3"/>
        <v/>
      </c>
      <c r="H59" s="342"/>
      <c r="I59" s="338"/>
      <c r="J59" s="352"/>
      <c r="K59" s="353"/>
      <c r="L59" s="353"/>
      <c r="M59" s="351"/>
      <c r="N59" s="351"/>
    </row>
    <row r="60" ht="16.5" customHeight="1" spans="1:14">
      <c r="A60" s="342" t="s">
        <v>615</v>
      </c>
      <c r="B60" s="338" t="s">
        <v>616</v>
      </c>
      <c r="C60" s="345"/>
      <c r="D60" s="345">
        <v>72</v>
      </c>
      <c r="E60" s="345"/>
      <c r="F60" s="341" t="str">
        <f t="shared" si="2"/>
        <v/>
      </c>
      <c r="G60" s="341">
        <f t="shared" si="3"/>
        <v>0</v>
      </c>
      <c r="H60" s="342"/>
      <c r="I60" s="338"/>
      <c r="J60" s="352"/>
      <c r="K60" s="353"/>
      <c r="L60" s="353"/>
      <c r="M60" s="351"/>
      <c r="N60" s="351"/>
    </row>
    <row r="61" ht="16.5" customHeight="1" spans="1:14">
      <c r="A61" s="342" t="s">
        <v>617</v>
      </c>
      <c r="B61" s="338" t="s">
        <v>426</v>
      </c>
      <c r="C61" s="345"/>
      <c r="D61" s="345">
        <v>7543</v>
      </c>
      <c r="E61" s="345"/>
      <c r="F61" s="341" t="str">
        <f t="shared" si="2"/>
        <v/>
      </c>
      <c r="G61" s="341">
        <f t="shared" si="3"/>
        <v>0</v>
      </c>
      <c r="H61" s="342"/>
      <c r="I61" s="338"/>
      <c r="J61" s="352"/>
      <c r="K61" s="353"/>
      <c r="L61" s="353"/>
      <c r="M61" s="351"/>
      <c r="N61" s="351"/>
    </row>
    <row r="62" ht="16.5" customHeight="1" spans="1:14">
      <c r="A62" s="342" t="s">
        <v>618</v>
      </c>
      <c r="B62" s="338" t="s">
        <v>619</v>
      </c>
      <c r="C62" s="345"/>
      <c r="D62" s="345"/>
      <c r="E62" s="345"/>
      <c r="F62" s="341" t="str">
        <f t="shared" si="2"/>
        <v/>
      </c>
      <c r="G62" s="341" t="str">
        <f t="shared" si="3"/>
        <v/>
      </c>
      <c r="H62" s="342"/>
      <c r="I62" s="338"/>
      <c r="J62" s="352"/>
      <c r="K62" s="353"/>
      <c r="L62" s="353"/>
      <c r="M62" s="351"/>
      <c r="N62" s="351"/>
    </row>
    <row r="63" ht="16.5" customHeight="1" spans="1:14">
      <c r="A63" s="342" t="s">
        <v>620</v>
      </c>
      <c r="B63" s="338" t="s">
        <v>428</v>
      </c>
      <c r="C63" s="345"/>
      <c r="D63" s="345">
        <v>53</v>
      </c>
      <c r="E63" s="345"/>
      <c r="F63" s="341" t="str">
        <f t="shared" si="2"/>
        <v/>
      </c>
      <c r="G63" s="341">
        <f t="shared" si="3"/>
        <v>0</v>
      </c>
      <c r="H63" s="342"/>
      <c r="I63" s="338"/>
      <c r="J63" s="352"/>
      <c r="K63" s="353"/>
      <c r="L63" s="353"/>
      <c r="M63" s="351"/>
      <c r="N63" s="351"/>
    </row>
    <row r="64" ht="16.5" customHeight="1" spans="1:14">
      <c r="A64" s="342" t="s">
        <v>621</v>
      </c>
      <c r="B64" s="338" t="s">
        <v>622</v>
      </c>
      <c r="C64" s="345"/>
      <c r="D64" s="345">
        <v>3124</v>
      </c>
      <c r="E64" s="345"/>
      <c r="F64" s="341" t="str">
        <f t="shared" si="2"/>
        <v/>
      </c>
      <c r="G64" s="341">
        <f t="shared" si="3"/>
        <v>0</v>
      </c>
      <c r="H64" s="342"/>
      <c r="I64" s="338"/>
      <c r="J64" s="352"/>
      <c r="K64" s="353"/>
      <c r="L64" s="353"/>
      <c r="M64" s="351"/>
      <c r="N64" s="351"/>
    </row>
    <row r="65" ht="16.5" customHeight="1" spans="1:14">
      <c r="A65" s="342" t="s">
        <v>623</v>
      </c>
      <c r="B65" s="338" t="s">
        <v>430</v>
      </c>
      <c r="C65" s="345"/>
      <c r="D65" s="345">
        <v>1038</v>
      </c>
      <c r="E65" s="345"/>
      <c r="F65" s="341" t="str">
        <f t="shared" si="2"/>
        <v/>
      </c>
      <c r="G65" s="341">
        <f t="shared" si="3"/>
        <v>0</v>
      </c>
      <c r="H65" s="342"/>
      <c r="I65" s="338"/>
      <c r="J65" s="352"/>
      <c r="K65" s="353"/>
      <c r="L65" s="353"/>
      <c r="M65" s="351"/>
      <c r="N65" s="351"/>
    </row>
    <row r="66" ht="16.5" customHeight="1" spans="1:14">
      <c r="A66" s="342" t="s">
        <v>624</v>
      </c>
      <c r="B66" s="338" t="s">
        <v>432</v>
      </c>
      <c r="C66" s="345"/>
      <c r="D66" s="345">
        <v>4699</v>
      </c>
      <c r="E66" s="345"/>
      <c r="F66" s="341" t="str">
        <f t="shared" si="2"/>
        <v/>
      </c>
      <c r="G66" s="341">
        <f t="shared" si="3"/>
        <v>0</v>
      </c>
      <c r="H66" s="342"/>
      <c r="I66" s="338"/>
      <c r="J66" s="352"/>
      <c r="K66" s="353"/>
      <c r="L66" s="353"/>
      <c r="M66" s="351"/>
      <c r="N66" s="351"/>
    </row>
    <row r="67" ht="16.5" customHeight="1" spans="1:14">
      <c r="A67" s="342" t="s">
        <v>625</v>
      </c>
      <c r="B67" s="338" t="s">
        <v>626</v>
      </c>
      <c r="C67" s="345"/>
      <c r="D67" s="345">
        <v>918</v>
      </c>
      <c r="E67" s="345"/>
      <c r="F67" s="341" t="str">
        <f t="shared" si="2"/>
        <v/>
      </c>
      <c r="G67" s="341">
        <f t="shared" si="3"/>
        <v>0</v>
      </c>
      <c r="H67" s="342"/>
      <c r="I67" s="338"/>
      <c r="J67" s="352"/>
      <c r="K67" s="353"/>
      <c r="L67" s="353"/>
      <c r="M67" s="351"/>
      <c r="N67" s="351"/>
    </row>
    <row r="68" ht="16.5" customHeight="1" spans="1:14">
      <c r="A68" s="342" t="s">
        <v>627</v>
      </c>
      <c r="B68" s="338" t="s">
        <v>628</v>
      </c>
      <c r="C68" s="345"/>
      <c r="D68" s="345">
        <v>5942</v>
      </c>
      <c r="E68" s="345"/>
      <c r="F68" s="341" t="str">
        <f t="shared" si="2"/>
        <v/>
      </c>
      <c r="G68" s="341">
        <f t="shared" si="3"/>
        <v>0</v>
      </c>
      <c r="H68" s="342"/>
      <c r="I68" s="338"/>
      <c r="J68" s="352"/>
      <c r="K68" s="353"/>
      <c r="L68" s="353"/>
      <c r="M68" s="351"/>
      <c r="N68" s="351"/>
    </row>
    <row r="69" ht="16.5" customHeight="1" spans="1:14">
      <c r="A69" s="342" t="s">
        <v>629</v>
      </c>
      <c r="B69" s="338" t="s">
        <v>435</v>
      </c>
      <c r="C69" s="345"/>
      <c r="D69" s="345"/>
      <c r="E69" s="345"/>
      <c r="F69" s="341" t="str">
        <f t="shared" si="2"/>
        <v/>
      </c>
      <c r="G69" s="341" t="str">
        <f t="shared" si="3"/>
        <v/>
      </c>
      <c r="H69" s="342"/>
      <c r="I69" s="338"/>
      <c r="J69" s="352"/>
      <c r="K69" s="353"/>
      <c r="L69" s="353"/>
      <c r="M69" s="351"/>
      <c r="N69" s="351"/>
    </row>
    <row r="70" ht="16.5" customHeight="1" spans="1:14">
      <c r="A70" s="342" t="s">
        <v>630</v>
      </c>
      <c r="B70" s="338" t="s">
        <v>631</v>
      </c>
      <c r="C70" s="345"/>
      <c r="D70" s="345">
        <v>330</v>
      </c>
      <c r="E70" s="345"/>
      <c r="F70" s="341" t="str">
        <f t="shared" si="2"/>
        <v/>
      </c>
      <c r="G70" s="341">
        <f t="shared" si="3"/>
        <v>0</v>
      </c>
      <c r="H70" s="342"/>
      <c r="I70" s="338"/>
      <c r="J70" s="352"/>
      <c r="K70" s="353"/>
      <c r="L70" s="353"/>
      <c r="M70" s="351"/>
      <c r="N70" s="351"/>
    </row>
    <row r="71" ht="16.5" customHeight="1" spans="1:14">
      <c r="A71" s="342" t="s">
        <v>632</v>
      </c>
      <c r="B71" s="338" t="s">
        <v>633</v>
      </c>
      <c r="C71" s="345"/>
      <c r="D71" s="345">
        <v>757</v>
      </c>
      <c r="E71" s="345"/>
      <c r="F71" s="341" t="str">
        <f t="shared" si="2"/>
        <v/>
      </c>
      <c r="G71" s="341">
        <f t="shared" si="3"/>
        <v>0</v>
      </c>
      <c r="H71" s="342"/>
      <c r="I71" s="338"/>
      <c r="J71" s="352"/>
      <c r="K71" s="353"/>
      <c r="L71" s="353"/>
      <c r="M71" s="351"/>
      <c r="N71" s="351"/>
    </row>
    <row r="72" ht="16.5" customHeight="1" spans="1:14">
      <c r="A72" s="342" t="s">
        <v>634</v>
      </c>
      <c r="B72" s="338" t="s">
        <v>635</v>
      </c>
      <c r="C72" s="345"/>
      <c r="D72" s="345">
        <v>120</v>
      </c>
      <c r="E72" s="345"/>
      <c r="F72" s="341" t="str">
        <f t="shared" si="2"/>
        <v/>
      </c>
      <c r="G72" s="341">
        <f t="shared" si="3"/>
        <v>0</v>
      </c>
      <c r="H72" s="342"/>
      <c r="I72" s="338"/>
      <c r="J72" s="352"/>
      <c r="K72" s="353"/>
      <c r="L72" s="353"/>
      <c r="M72" s="351"/>
      <c r="N72" s="351"/>
    </row>
    <row r="73" ht="16.5" customHeight="1" spans="1:14">
      <c r="A73" s="342" t="s">
        <v>636</v>
      </c>
      <c r="B73" s="338" t="s">
        <v>637</v>
      </c>
      <c r="C73" s="345"/>
      <c r="D73" s="345">
        <v>498</v>
      </c>
      <c r="E73" s="345"/>
      <c r="F73" s="341" t="str">
        <f t="shared" si="2"/>
        <v/>
      </c>
      <c r="G73" s="341">
        <f t="shared" si="3"/>
        <v>0</v>
      </c>
      <c r="H73" s="342"/>
      <c r="I73" s="338"/>
      <c r="J73" s="352"/>
      <c r="K73" s="353"/>
      <c r="L73" s="353"/>
      <c r="M73" s="351"/>
      <c r="N73" s="351"/>
    </row>
    <row r="74" ht="16.5" customHeight="1" spans="1:14">
      <c r="A74" s="342" t="s">
        <v>638</v>
      </c>
      <c r="B74" s="338" t="s">
        <v>437</v>
      </c>
      <c r="C74" s="345"/>
      <c r="D74" s="345"/>
      <c r="E74" s="345"/>
      <c r="F74" s="341" t="str">
        <f t="shared" si="2"/>
        <v/>
      </c>
      <c r="G74" s="341" t="str">
        <f t="shared" si="3"/>
        <v/>
      </c>
      <c r="H74" s="342"/>
      <c r="I74" s="338"/>
      <c r="J74" s="352"/>
      <c r="K74" s="353"/>
      <c r="L74" s="353"/>
      <c r="M74" s="351"/>
      <c r="N74" s="351"/>
    </row>
    <row r="75" ht="16.5" customHeight="1" spans="1:14">
      <c r="A75" s="342" t="s">
        <v>639</v>
      </c>
      <c r="B75" s="338" t="s">
        <v>640</v>
      </c>
      <c r="C75" s="345"/>
      <c r="D75" s="345"/>
      <c r="E75" s="345"/>
      <c r="F75" s="341" t="str">
        <f t="shared" si="2"/>
        <v/>
      </c>
      <c r="G75" s="341" t="str">
        <f t="shared" si="3"/>
        <v/>
      </c>
      <c r="H75" s="342"/>
      <c r="I75" s="338"/>
      <c r="J75" s="352"/>
      <c r="K75" s="353"/>
      <c r="L75" s="353"/>
      <c r="M75" s="351"/>
      <c r="N75" s="351"/>
    </row>
    <row r="76" ht="16.5" customHeight="1" spans="1:14">
      <c r="A76" s="342" t="s">
        <v>641</v>
      </c>
      <c r="B76" s="338" t="s">
        <v>642</v>
      </c>
      <c r="C76" s="345"/>
      <c r="D76" s="345">
        <v>118</v>
      </c>
      <c r="E76" s="345"/>
      <c r="F76" s="341" t="str">
        <f t="shared" si="2"/>
        <v/>
      </c>
      <c r="G76" s="341">
        <f t="shared" si="3"/>
        <v>0</v>
      </c>
      <c r="H76" s="342"/>
      <c r="I76" s="338"/>
      <c r="J76" s="352"/>
      <c r="K76" s="353"/>
      <c r="L76" s="353"/>
      <c r="M76" s="351"/>
      <c r="N76" s="351"/>
    </row>
    <row r="77" ht="16.5" customHeight="1" spans="1:14">
      <c r="A77" s="342" t="s">
        <v>643</v>
      </c>
      <c r="B77" s="338" t="s">
        <v>60</v>
      </c>
      <c r="C77" s="345"/>
      <c r="D77" s="345"/>
      <c r="E77" s="345"/>
      <c r="F77" s="341" t="str">
        <f t="shared" si="2"/>
        <v/>
      </c>
      <c r="G77" s="341" t="str">
        <f t="shared" si="3"/>
        <v/>
      </c>
      <c r="H77" s="342"/>
      <c r="I77" s="338"/>
      <c r="J77" s="352"/>
      <c r="K77" s="353"/>
      <c r="L77" s="353"/>
      <c r="M77" s="351"/>
      <c r="N77" s="351"/>
    </row>
    <row r="78" ht="16.5" customHeight="1" spans="1:14">
      <c r="A78" s="342" t="s">
        <v>644</v>
      </c>
      <c r="B78" s="338" t="s">
        <v>645</v>
      </c>
      <c r="C78" s="343"/>
      <c r="D78" s="340"/>
      <c r="E78" s="340"/>
      <c r="F78" s="341" t="str">
        <f t="shared" si="2"/>
        <v/>
      </c>
      <c r="G78" s="341" t="str">
        <f t="shared" si="3"/>
        <v/>
      </c>
      <c r="H78" s="342" t="s">
        <v>646</v>
      </c>
      <c r="I78" s="338" t="s">
        <v>647</v>
      </c>
      <c r="J78" s="347">
        <v>21833</v>
      </c>
      <c r="K78" s="348">
        <v>28690</v>
      </c>
      <c r="L78" s="348">
        <v>29724</v>
      </c>
      <c r="M78" s="349">
        <f t="shared" ref="M78:M109" si="4">IFERROR($L78/J78,"")</f>
        <v>1.36142536527275</v>
      </c>
      <c r="N78" s="349">
        <f t="shared" ref="N78:N109" si="5">IFERROR($L78/K78,"")</f>
        <v>1.03604043220634</v>
      </c>
    </row>
    <row r="79" ht="16.5" customHeight="1" spans="1:14">
      <c r="A79" s="342" t="s">
        <v>648</v>
      </c>
      <c r="B79" s="338" t="s">
        <v>649</v>
      </c>
      <c r="C79" s="345"/>
      <c r="D79" s="345"/>
      <c r="E79" s="345"/>
      <c r="F79" s="341" t="str">
        <f t="shared" si="2"/>
        <v/>
      </c>
      <c r="G79" s="341" t="str">
        <f t="shared" si="3"/>
        <v/>
      </c>
      <c r="H79" s="342" t="s">
        <v>650</v>
      </c>
      <c r="I79" s="338" t="s">
        <v>651</v>
      </c>
      <c r="J79" s="350">
        <v>11066</v>
      </c>
      <c r="K79" s="350">
        <v>18637</v>
      </c>
      <c r="L79" s="350">
        <v>17530</v>
      </c>
      <c r="M79" s="349">
        <f t="shared" si="4"/>
        <v>1.58413157419122</v>
      </c>
      <c r="N79" s="349">
        <f t="shared" si="5"/>
        <v>0.940602028223427</v>
      </c>
    </row>
    <row r="80" ht="16.5" customHeight="1" spans="1:14">
      <c r="A80" s="342" t="s">
        <v>652</v>
      </c>
      <c r="B80" s="338" t="s">
        <v>653</v>
      </c>
      <c r="C80" s="345"/>
      <c r="D80" s="345"/>
      <c r="E80" s="345"/>
      <c r="F80" s="341" t="str">
        <f t="shared" si="2"/>
        <v/>
      </c>
      <c r="G80" s="341" t="str">
        <f t="shared" si="3"/>
        <v/>
      </c>
      <c r="H80" s="342" t="s">
        <v>654</v>
      </c>
      <c r="I80" s="338" t="s">
        <v>655</v>
      </c>
      <c r="J80" s="350">
        <v>10767</v>
      </c>
      <c r="K80" s="350">
        <v>10053</v>
      </c>
      <c r="L80" s="350">
        <v>12194</v>
      </c>
      <c r="M80" s="349">
        <f t="shared" si="4"/>
        <v>1.13253459645212</v>
      </c>
      <c r="N80" s="349">
        <f t="shared" si="5"/>
        <v>1.21297125236248</v>
      </c>
    </row>
    <row r="81" ht="16.5" customHeight="1" spans="1:14">
      <c r="A81" s="342" t="s">
        <v>656</v>
      </c>
      <c r="B81" s="338" t="s">
        <v>657</v>
      </c>
      <c r="C81" s="343"/>
      <c r="D81" s="340">
        <v>8997</v>
      </c>
      <c r="E81" s="340">
        <v>43691</v>
      </c>
      <c r="F81" s="341" t="str">
        <f t="shared" si="2"/>
        <v/>
      </c>
      <c r="G81" s="341">
        <f t="shared" si="3"/>
        <v>4.85617428031566</v>
      </c>
      <c r="H81" s="342" t="s">
        <v>658</v>
      </c>
      <c r="I81" s="338" t="s">
        <v>659</v>
      </c>
      <c r="J81" s="347">
        <f>J82</f>
        <v>0</v>
      </c>
      <c r="K81" s="347">
        <f>K82</f>
        <v>0</v>
      </c>
      <c r="L81" s="347">
        <f>L82</f>
        <v>0</v>
      </c>
      <c r="M81" s="349" t="str">
        <f t="shared" si="4"/>
        <v/>
      </c>
      <c r="N81" s="349" t="str">
        <f t="shared" si="5"/>
        <v/>
      </c>
    </row>
    <row r="82" ht="16.5" customHeight="1" spans="1:14">
      <c r="A82" s="342" t="s">
        <v>660</v>
      </c>
      <c r="B82" s="338" t="s">
        <v>661</v>
      </c>
      <c r="C82" s="345"/>
      <c r="D82" s="345">
        <v>8997</v>
      </c>
      <c r="E82" s="345">
        <v>33619</v>
      </c>
      <c r="F82" s="341" t="str">
        <f t="shared" si="2"/>
        <v/>
      </c>
      <c r="G82" s="341">
        <f t="shared" si="3"/>
        <v>3.73669000778037</v>
      </c>
      <c r="H82" s="342" t="s">
        <v>662</v>
      </c>
      <c r="I82" s="338" t="s">
        <v>663</v>
      </c>
      <c r="J82" s="350"/>
      <c r="K82" s="350"/>
      <c r="L82" s="350"/>
      <c r="M82" s="349" t="str">
        <f t="shared" si="4"/>
        <v/>
      </c>
      <c r="N82" s="349" t="str">
        <f t="shared" si="5"/>
        <v/>
      </c>
    </row>
    <row r="83" ht="16.5" customHeight="1" spans="1:14">
      <c r="A83" s="355"/>
      <c r="B83" s="356"/>
      <c r="C83" s="357"/>
      <c r="D83" s="357"/>
      <c r="E83" s="357"/>
      <c r="F83" s="341" t="str">
        <f t="shared" si="2"/>
        <v/>
      </c>
      <c r="G83" s="341" t="str">
        <f t="shared" si="3"/>
        <v/>
      </c>
      <c r="H83" s="342" t="s">
        <v>664</v>
      </c>
      <c r="I83" s="338" t="s">
        <v>665</v>
      </c>
      <c r="J83" s="347"/>
      <c r="K83" s="348">
        <v>43691</v>
      </c>
      <c r="L83" s="348">
        <v>43691</v>
      </c>
      <c r="M83" s="349" t="str">
        <f t="shared" si="4"/>
        <v/>
      </c>
      <c r="N83" s="349">
        <f t="shared" si="5"/>
        <v>1</v>
      </c>
    </row>
    <row r="84" ht="16.5" customHeight="1" spans="1:14">
      <c r="A84" s="355"/>
      <c r="B84" s="356"/>
      <c r="C84" s="357"/>
      <c r="D84" s="357"/>
      <c r="E84" s="357"/>
      <c r="F84" s="341" t="str">
        <f t="shared" si="2"/>
        <v/>
      </c>
      <c r="G84" s="341" t="str">
        <f t="shared" si="3"/>
        <v/>
      </c>
      <c r="H84" s="342" t="s">
        <v>666</v>
      </c>
      <c r="I84" s="338" t="s">
        <v>667</v>
      </c>
      <c r="J84" s="350"/>
      <c r="K84" s="350">
        <v>33619</v>
      </c>
      <c r="L84" s="350">
        <v>33619</v>
      </c>
      <c r="M84" s="349" t="str">
        <f t="shared" si="4"/>
        <v/>
      </c>
      <c r="N84" s="349">
        <f t="shared" si="5"/>
        <v>1</v>
      </c>
    </row>
    <row r="85" ht="16.5" customHeight="1" spans="1:14">
      <c r="A85" s="342" t="s">
        <v>668</v>
      </c>
      <c r="B85" s="338" t="s">
        <v>669</v>
      </c>
      <c r="C85" s="343">
        <f>C86</f>
        <v>0</v>
      </c>
      <c r="D85" s="343">
        <f>D86</f>
        <v>1993</v>
      </c>
      <c r="E85" s="343">
        <f>E86</f>
        <v>0</v>
      </c>
      <c r="F85" s="341" t="str">
        <f t="shared" si="2"/>
        <v/>
      </c>
      <c r="G85" s="341">
        <f t="shared" si="3"/>
        <v>0</v>
      </c>
      <c r="H85" s="342" t="s">
        <v>670</v>
      </c>
      <c r="I85" s="338" t="s">
        <v>671</v>
      </c>
      <c r="J85" s="347"/>
      <c r="K85" s="348"/>
      <c r="L85" s="348"/>
      <c r="M85" s="349" t="str">
        <f t="shared" si="4"/>
        <v/>
      </c>
      <c r="N85" s="349" t="str">
        <f t="shared" si="5"/>
        <v/>
      </c>
    </row>
    <row r="86" ht="16.5" customHeight="1" spans="1:14">
      <c r="A86" s="342" t="s">
        <v>672</v>
      </c>
      <c r="B86" s="338" t="s">
        <v>673</v>
      </c>
      <c r="C86" s="343"/>
      <c r="D86" s="340">
        <v>1993</v>
      </c>
      <c r="E86" s="340"/>
      <c r="F86" s="341" t="str">
        <f t="shared" si="2"/>
        <v/>
      </c>
      <c r="G86" s="341">
        <f t="shared" si="3"/>
        <v>0</v>
      </c>
      <c r="H86" s="342" t="s">
        <v>674</v>
      </c>
      <c r="I86" s="338" t="s">
        <v>675</v>
      </c>
      <c r="J86" s="350"/>
      <c r="K86" s="350"/>
      <c r="L86" s="350"/>
      <c r="M86" s="349" t="str">
        <f t="shared" si="4"/>
        <v/>
      </c>
      <c r="N86" s="349" t="str">
        <f t="shared" si="5"/>
        <v/>
      </c>
    </row>
    <row r="87" ht="16.5" customHeight="1" spans="1:14">
      <c r="A87" s="342" t="s">
        <v>676</v>
      </c>
      <c r="B87" s="338" t="s">
        <v>677</v>
      </c>
      <c r="C87" s="345"/>
      <c r="D87" s="345">
        <v>1993</v>
      </c>
      <c r="E87" s="345"/>
      <c r="F87" s="341" t="str">
        <f t="shared" si="2"/>
        <v/>
      </c>
      <c r="G87" s="341">
        <f t="shared" si="3"/>
        <v>0</v>
      </c>
      <c r="H87" s="342" t="s">
        <v>678</v>
      </c>
      <c r="I87" s="338" t="s">
        <v>679</v>
      </c>
      <c r="J87" s="350"/>
      <c r="K87" s="350"/>
      <c r="L87" s="350"/>
      <c r="M87" s="349" t="str">
        <f t="shared" si="4"/>
        <v/>
      </c>
      <c r="N87" s="349" t="str">
        <f t="shared" si="5"/>
        <v/>
      </c>
    </row>
    <row r="88" ht="16.5" customHeight="1" spans="1:14">
      <c r="A88" s="342" t="s">
        <v>680</v>
      </c>
      <c r="B88" s="338" t="s">
        <v>681</v>
      </c>
      <c r="C88" s="345"/>
      <c r="D88" s="345"/>
      <c r="E88" s="345"/>
      <c r="F88" s="341" t="str">
        <f t="shared" si="2"/>
        <v/>
      </c>
      <c r="G88" s="341" t="str">
        <f t="shared" si="3"/>
        <v/>
      </c>
      <c r="H88" s="342" t="s">
        <v>682</v>
      </c>
      <c r="I88" s="338" t="s">
        <v>683</v>
      </c>
      <c r="J88" s="350"/>
      <c r="K88" s="350"/>
      <c r="L88" s="350"/>
      <c r="M88" s="349" t="str">
        <f t="shared" si="4"/>
        <v/>
      </c>
      <c r="N88" s="349" t="str">
        <f t="shared" si="5"/>
        <v/>
      </c>
    </row>
    <row r="89" ht="16.5" customHeight="1" spans="1:14">
      <c r="A89" s="342" t="s">
        <v>684</v>
      </c>
      <c r="B89" s="338" t="s">
        <v>685</v>
      </c>
      <c r="C89" s="345"/>
      <c r="D89" s="345"/>
      <c r="E89" s="345"/>
      <c r="F89" s="341" t="str">
        <f t="shared" si="2"/>
        <v/>
      </c>
      <c r="G89" s="341" t="str">
        <f t="shared" si="3"/>
        <v/>
      </c>
      <c r="H89" s="342" t="s">
        <v>686</v>
      </c>
      <c r="I89" s="338" t="s">
        <v>687</v>
      </c>
      <c r="J89" s="350"/>
      <c r="K89" s="350"/>
      <c r="L89" s="350"/>
      <c r="M89" s="349" t="str">
        <f t="shared" si="4"/>
        <v/>
      </c>
      <c r="N89" s="349" t="str">
        <f t="shared" si="5"/>
        <v/>
      </c>
    </row>
    <row r="90" ht="16.5" customHeight="1" spans="1:14">
      <c r="A90" s="342" t="s">
        <v>688</v>
      </c>
      <c r="B90" s="338" t="s">
        <v>689</v>
      </c>
      <c r="C90" s="343">
        <f>C91</f>
        <v>32878</v>
      </c>
      <c r="D90" s="343">
        <f>D91</f>
        <v>84826</v>
      </c>
      <c r="E90" s="343">
        <f>E91</f>
        <v>0</v>
      </c>
      <c r="F90" s="341">
        <f t="shared" si="2"/>
        <v>0</v>
      </c>
      <c r="G90" s="341">
        <f t="shared" si="3"/>
        <v>0</v>
      </c>
      <c r="H90" s="342" t="s">
        <v>690</v>
      </c>
      <c r="I90" s="338" t="s">
        <v>691</v>
      </c>
      <c r="J90" s="350"/>
      <c r="K90" s="350"/>
      <c r="L90" s="350"/>
      <c r="M90" s="349" t="str">
        <f t="shared" si="4"/>
        <v/>
      </c>
      <c r="N90" s="349" t="str">
        <f t="shared" si="5"/>
        <v/>
      </c>
    </row>
    <row r="91" ht="16.5" customHeight="1" spans="1:14">
      <c r="A91" s="342" t="s">
        <v>692</v>
      </c>
      <c r="B91" s="338" t="s">
        <v>693</v>
      </c>
      <c r="C91" s="343">
        <v>32878</v>
      </c>
      <c r="D91" s="340">
        <v>84826</v>
      </c>
      <c r="E91" s="340"/>
      <c r="F91" s="341">
        <f t="shared" si="2"/>
        <v>0</v>
      </c>
      <c r="G91" s="341">
        <f t="shared" si="3"/>
        <v>0</v>
      </c>
      <c r="H91" s="342" t="s">
        <v>694</v>
      </c>
      <c r="I91" s="338" t="s">
        <v>695</v>
      </c>
      <c r="J91" s="350"/>
      <c r="K91" s="350"/>
      <c r="L91" s="350"/>
      <c r="M91" s="349" t="str">
        <f t="shared" si="4"/>
        <v/>
      </c>
      <c r="N91" s="349" t="str">
        <f t="shared" si="5"/>
        <v/>
      </c>
    </row>
    <row r="92" ht="16.5" customHeight="1" spans="1:14">
      <c r="A92" s="342" t="s">
        <v>696</v>
      </c>
      <c r="B92" s="338" t="s">
        <v>697</v>
      </c>
      <c r="C92" s="345"/>
      <c r="D92" s="345">
        <v>84826</v>
      </c>
      <c r="E92" s="345"/>
      <c r="F92" s="341" t="str">
        <f t="shared" si="2"/>
        <v/>
      </c>
      <c r="G92" s="341">
        <f t="shared" si="3"/>
        <v>0</v>
      </c>
      <c r="H92" s="342" t="s">
        <v>698</v>
      </c>
      <c r="I92" s="338" t="s">
        <v>699</v>
      </c>
      <c r="J92" s="347"/>
      <c r="K92" s="348"/>
      <c r="L92" s="348"/>
      <c r="M92" s="349" t="str">
        <f t="shared" si="4"/>
        <v/>
      </c>
      <c r="N92" s="349" t="str">
        <f t="shared" si="5"/>
        <v/>
      </c>
    </row>
    <row r="93" ht="16.5" customHeight="1" spans="1:14">
      <c r="A93" s="342" t="s">
        <v>700</v>
      </c>
      <c r="B93" s="338" t="s">
        <v>701</v>
      </c>
      <c r="C93" s="345"/>
      <c r="D93" s="345"/>
      <c r="E93" s="345"/>
      <c r="F93" s="341" t="str">
        <f t="shared" si="2"/>
        <v/>
      </c>
      <c r="G93" s="341" t="str">
        <f t="shared" si="3"/>
        <v/>
      </c>
      <c r="H93" s="342" t="s">
        <v>702</v>
      </c>
      <c r="I93" s="338" t="s">
        <v>422</v>
      </c>
      <c r="J93" s="350"/>
      <c r="K93" s="350"/>
      <c r="L93" s="350"/>
      <c r="M93" s="349" t="str">
        <f t="shared" si="4"/>
        <v/>
      </c>
      <c r="N93" s="349" t="str">
        <f t="shared" si="5"/>
        <v/>
      </c>
    </row>
    <row r="94" ht="16.5" customHeight="1" spans="1:14">
      <c r="A94" s="342" t="s">
        <v>703</v>
      </c>
      <c r="B94" s="338" t="s">
        <v>704</v>
      </c>
      <c r="C94" s="345"/>
      <c r="D94" s="345"/>
      <c r="E94" s="345"/>
      <c r="F94" s="341" t="str">
        <f t="shared" si="2"/>
        <v/>
      </c>
      <c r="G94" s="341" t="str">
        <f t="shared" si="3"/>
        <v/>
      </c>
      <c r="H94" s="342" t="s">
        <v>705</v>
      </c>
      <c r="I94" s="338" t="s">
        <v>706</v>
      </c>
      <c r="J94" s="350"/>
      <c r="K94" s="350"/>
      <c r="L94" s="350"/>
      <c r="M94" s="349" t="str">
        <f t="shared" si="4"/>
        <v/>
      </c>
      <c r="N94" s="349" t="str">
        <f t="shared" si="5"/>
        <v/>
      </c>
    </row>
    <row r="95" ht="16.5" customHeight="1" spans="1:14">
      <c r="A95" s="342" t="s">
        <v>707</v>
      </c>
      <c r="B95" s="338" t="s">
        <v>708</v>
      </c>
      <c r="C95" s="345">
        <v>32878</v>
      </c>
      <c r="D95" s="345"/>
      <c r="E95" s="345"/>
      <c r="F95" s="341">
        <f t="shared" si="2"/>
        <v>0</v>
      </c>
      <c r="G95" s="341" t="str">
        <f t="shared" si="3"/>
        <v/>
      </c>
      <c r="H95" s="342" t="s">
        <v>709</v>
      </c>
      <c r="I95" s="338" t="s">
        <v>710</v>
      </c>
      <c r="J95" s="350"/>
      <c r="K95" s="350"/>
      <c r="L95" s="350"/>
      <c r="M95" s="349" t="str">
        <f t="shared" si="4"/>
        <v/>
      </c>
      <c r="N95" s="349" t="str">
        <f t="shared" si="5"/>
        <v/>
      </c>
    </row>
    <row r="96" ht="16.5" customHeight="1" spans="1:14">
      <c r="A96" s="342" t="s">
        <v>711</v>
      </c>
      <c r="B96" s="338" t="s">
        <v>712</v>
      </c>
      <c r="C96" s="345"/>
      <c r="D96" s="345"/>
      <c r="E96" s="345"/>
      <c r="F96" s="341" t="str">
        <f t="shared" si="2"/>
        <v/>
      </c>
      <c r="G96" s="341" t="str">
        <f t="shared" si="3"/>
        <v/>
      </c>
      <c r="H96" s="342" t="s">
        <v>713</v>
      </c>
      <c r="I96" s="338" t="s">
        <v>714</v>
      </c>
      <c r="J96" s="350"/>
      <c r="K96" s="350"/>
      <c r="L96" s="350"/>
      <c r="M96" s="349" t="str">
        <f t="shared" si="4"/>
        <v/>
      </c>
      <c r="N96" s="349" t="str">
        <f t="shared" si="5"/>
        <v/>
      </c>
    </row>
    <row r="97" ht="16.5" customHeight="1" spans="1:14">
      <c r="A97" s="342" t="s">
        <v>715</v>
      </c>
      <c r="B97" s="338" t="s">
        <v>716</v>
      </c>
      <c r="C97" s="343"/>
      <c r="D97" s="340"/>
      <c r="E97" s="340"/>
      <c r="F97" s="341" t="str">
        <f t="shared" si="2"/>
        <v/>
      </c>
      <c r="G97" s="341" t="str">
        <f t="shared" si="3"/>
        <v/>
      </c>
      <c r="H97" s="342"/>
      <c r="I97" s="338"/>
      <c r="J97" s="352"/>
      <c r="K97" s="353"/>
      <c r="L97" s="353"/>
      <c r="M97" s="349" t="str">
        <f t="shared" si="4"/>
        <v/>
      </c>
      <c r="N97" s="349" t="str">
        <f t="shared" si="5"/>
        <v/>
      </c>
    </row>
    <row r="98" ht="16.5" customHeight="1" spans="1:14">
      <c r="A98" s="342" t="s">
        <v>717</v>
      </c>
      <c r="B98" s="338" t="s">
        <v>718</v>
      </c>
      <c r="C98" s="345"/>
      <c r="D98" s="345"/>
      <c r="E98" s="345"/>
      <c r="F98" s="341" t="str">
        <f t="shared" si="2"/>
        <v/>
      </c>
      <c r="G98" s="341" t="str">
        <f t="shared" si="3"/>
        <v/>
      </c>
      <c r="H98" s="342"/>
      <c r="I98" s="338"/>
      <c r="J98" s="352"/>
      <c r="K98" s="353"/>
      <c r="L98" s="353"/>
      <c r="M98" s="349" t="str">
        <f t="shared" si="4"/>
        <v/>
      </c>
      <c r="N98" s="349" t="str">
        <f t="shared" si="5"/>
        <v/>
      </c>
    </row>
    <row r="99" ht="15" customHeight="1" spans="1:14">
      <c r="A99" s="342" t="s">
        <v>719</v>
      </c>
      <c r="B99" s="338" t="s">
        <v>720</v>
      </c>
      <c r="C99" s="345"/>
      <c r="D99" s="345"/>
      <c r="E99" s="345"/>
      <c r="F99" s="341" t="str">
        <f t="shared" si="2"/>
        <v/>
      </c>
      <c r="G99" s="341" t="str">
        <f t="shared" si="3"/>
        <v/>
      </c>
      <c r="H99" s="342"/>
      <c r="I99" s="338"/>
      <c r="J99" s="352"/>
      <c r="K99" s="353"/>
      <c r="L99" s="353"/>
      <c r="M99" s="349" t="str">
        <f t="shared" si="4"/>
        <v/>
      </c>
      <c r="N99" s="349" t="str">
        <f t="shared" si="5"/>
        <v/>
      </c>
    </row>
    <row r="100" ht="16.5" customHeight="1" spans="1:14">
      <c r="A100" s="342" t="s">
        <v>721</v>
      </c>
      <c r="B100" s="338" t="s">
        <v>722</v>
      </c>
      <c r="C100" s="345"/>
      <c r="D100" s="345"/>
      <c r="E100" s="345"/>
      <c r="F100" s="341" t="str">
        <f t="shared" si="2"/>
        <v/>
      </c>
      <c r="G100" s="341" t="str">
        <f t="shared" si="3"/>
        <v/>
      </c>
      <c r="H100" s="342"/>
      <c r="I100" s="338"/>
      <c r="J100" s="352"/>
      <c r="K100" s="353"/>
      <c r="L100" s="353"/>
      <c r="M100" s="349" t="str">
        <f t="shared" si="4"/>
        <v/>
      </c>
      <c r="N100" s="349" t="str">
        <f t="shared" si="5"/>
        <v/>
      </c>
    </row>
    <row r="101" ht="16.5" customHeight="1" spans="1:14">
      <c r="A101" s="342" t="s">
        <v>723</v>
      </c>
      <c r="B101" s="338" t="s">
        <v>724</v>
      </c>
      <c r="C101" s="345"/>
      <c r="D101" s="345"/>
      <c r="E101" s="345"/>
      <c r="F101" s="341" t="str">
        <f t="shared" si="2"/>
        <v/>
      </c>
      <c r="G101" s="341" t="str">
        <f t="shared" si="3"/>
        <v/>
      </c>
      <c r="H101" s="342"/>
      <c r="I101" s="338"/>
      <c r="J101" s="352"/>
      <c r="K101" s="353"/>
      <c r="L101" s="353"/>
      <c r="M101" s="349" t="str">
        <f t="shared" si="4"/>
        <v/>
      </c>
      <c r="N101" s="349" t="str">
        <f t="shared" si="5"/>
        <v/>
      </c>
    </row>
    <row r="102" ht="16.5" customHeight="1" spans="1:14">
      <c r="A102" s="342"/>
      <c r="B102" s="338"/>
      <c r="C102" s="358"/>
      <c r="D102" s="359"/>
      <c r="E102" s="359"/>
      <c r="F102" s="341" t="str">
        <f t="shared" si="2"/>
        <v/>
      </c>
      <c r="G102" s="341" t="str">
        <f t="shared" si="3"/>
        <v/>
      </c>
      <c r="H102" s="342"/>
      <c r="I102" s="338"/>
      <c r="J102" s="352"/>
      <c r="K102" s="353"/>
      <c r="L102" s="353"/>
      <c r="M102" s="349" t="str">
        <f t="shared" si="4"/>
        <v/>
      </c>
      <c r="N102" s="349" t="str">
        <f t="shared" si="5"/>
        <v/>
      </c>
    </row>
    <row r="103" ht="16.5" customHeight="1" spans="1:14">
      <c r="A103" s="342" t="s">
        <v>725</v>
      </c>
      <c r="B103" s="338" t="s">
        <v>726</v>
      </c>
      <c r="C103" s="343">
        <f>C104</f>
        <v>0</v>
      </c>
      <c r="D103" s="343">
        <f>D104</f>
        <v>0</v>
      </c>
      <c r="E103" s="343">
        <f>E104</f>
        <v>0</v>
      </c>
      <c r="F103" s="341" t="str">
        <f t="shared" si="2"/>
        <v/>
      </c>
      <c r="G103" s="341" t="str">
        <f t="shared" si="3"/>
        <v/>
      </c>
      <c r="H103" s="342"/>
      <c r="I103" s="338"/>
      <c r="J103" s="352"/>
      <c r="K103" s="353"/>
      <c r="L103" s="353"/>
      <c r="M103" s="349" t="str">
        <f t="shared" si="4"/>
        <v/>
      </c>
      <c r="N103" s="349" t="str">
        <f t="shared" si="5"/>
        <v/>
      </c>
    </row>
    <row r="104" ht="16.5" customHeight="1" spans="1:14">
      <c r="A104" s="342" t="s">
        <v>727</v>
      </c>
      <c r="B104" s="338" t="s">
        <v>728</v>
      </c>
      <c r="C104" s="343">
        <f>C105</f>
        <v>0</v>
      </c>
      <c r="D104" s="343">
        <f>D105</f>
        <v>0</v>
      </c>
      <c r="E104" s="343">
        <f>E105</f>
        <v>0</v>
      </c>
      <c r="F104" s="341" t="str">
        <f t="shared" si="2"/>
        <v/>
      </c>
      <c r="G104" s="341" t="str">
        <f t="shared" si="3"/>
        <v/>
      </c>
      <c r="H104" s="342" t="s">
        <v>729</v>
      </c>
      <c r="I104" s="338" t="s">
        <v>488</v>
      </c>
      <c r="J104" s="347">
        <f>J105</f>
        <v>32878</v>
      </c>
      <c r="K104" s="347">
        <f>K105</f>
        <v>74755</v>
      </c>
      <c r="L104" s="347">
        <f>L105</f>
        <v>3400</v>
      </c>
      <c r="M104" s="349">
        <f t="shared" si="4"/>
        <v>0.103412616339193</v>
      </c>
      <c r="N104" s="349">
        <f t="shared" si="5"/>
        <v>0.0454819075647114</v>
      </c>
    </row>
    <row r="105" ht="16.5" customHeight="1" spans="1:14">
      <c r="A105" s="342" t="s">
        <v>730</v>
      </c>
      <c r="B105" s="338" t="s">
        <v>731</v>
      </c>
      <c r="C105" s="343"/>
      <c r="D105" s="340"/>
      <c r="E105" s="340"/>
      <c r="F105" s="341" t="str">
        <f t="shared" si="2"/>
        <v/>
      </c>
      <c r="G105" s="341" t="str">
        <f t="shared" si="3"/>
        <v/>
      </c>
      <c r="H105" s="342" t="s">
        <v>732</v>
      </c>
      <c r="I105" s="338" t="s">
        <v>491</v>
      </c>
      <c r="J105" s="347">
        <v>32878</v>
      </c>
      <c r="K105" s="348">
        <v>74755</v>
      </c>
      <c r="L105" s="348">
        <v>3400</v>
      </c>
      <c r="M105" s="349">
        <f t="shared" si="4"/>
        <v>0.103412616339193</v>
      </c>
      <c r="N105" s="349">
        <f t="shared" si="5"/>
        <v>0.0454819075647114</v>
      </c>
    </row>
    <row r="106" ht="16.5" customHeight="1" spans="1:14">
      <c r="A106" s="342" t="s">
        <v>733</v>
      </c>
      <c r="B106" s="338" t="s">
        <v>734</v>
      </c>
      <c r="C106" s="345"/>
      <c r="D106" s="345"/>
      <c r="E106" s="345"/>
      <c r="F106" s="341" t="str">
        <f t="shared" si="2"/>
        <v/>
      </c>
      <c r="G106" s="341" t="str">
        <f t="shared" si="3"/>
        <v/>
      </c>
      <c r="H106" s="342" t="s">
        <v>735</v>
      </c>
      <c r="I106" s="338" t="s">
        <v>736</v>
      </c>
      <c r="J106" s="350">
        <v>32878</v>
      </c>
      <c r="K106" s="350">
        <v>32879</v>
      </c>
      <c r="L106" s="350">
        <v>3400</v>
      </c>
      <c r="M106" s="349">
        <f t="shared" si="4"/>
        <v>0.103412616339193</v>
      </c>
      <c r="N106" s="349">
        <f t="shared" si="5"/>
        <v>0.10340947109097</v>
      </c>
    </row>
    <row r="107" ht="16.5" customHeight="1" spans="1:14">
      <c r="A107" s="342" t="s">
        <v>737</v>
      </c>
      <c r="B107" s="338" t="s">
        <v>738</v>
      </c>
      <c r="C107" s="345"/>
      <c r="D107" s="345"/>
      <c r="E107" s="345"/>
      <c r="F107" s="341" t="str">
        <f t="shared" si="2"/>
        <v/>
      </c>
      <c r="G107" s="341" t="str">
        <f t="shared" si="3"/>
        <v/>
      </c>
      <c r="H107" s="342" t="s">
        <v>739</v>
      </c>
      <c r="I107" s="338" t="s">
        <v>740</v>
      </c>
      <c r="J107" s="350"/>
      <c r="K107" s="350"/>
      <c r="L107" s="350"/>
      <c r="M107" s="349" t="str">
        <f t="shared" si="4"/>
        <v/>
      </c>
      <c r="N107" s="349" t="str">
        <f t="shared" si="5"/>
        <v/>
      </c>
    </row>
    <row r="108" ht="16.5" customHeight="1" spans="1:14">
      <c r="A108" s="342" t="s">
        <v>741</v>
      </c>
      <c r="B108" s="338" t="s">
        <v>742</v>
      </c>
      <c r="C108" s="345"/>
      <c r="D108" s="345"/>
      <c r="E108" s="345"/>
      <c r="F108" s="341" t="str">
        <f t="shared" si="2"/>
        <v/>
      </c>
      <c r="G108" s="341" t="str">
        <f t="shared" si="3"/>
        <v/>
      </c>
      <c r="H108" s="342" t="s">
        <v>743</v>
      </c>
      <c r="I108" s="338" t="s">
        <v>744</v>
      </c>
      <c r="J108" s="350"/>
      <c r="K108" s="350"/>
      <c r="L108" s="350"/>
      <c r="M108" s="349" t="str">
        <f t="shared" si="4"/>
        <v/>
      </c>
      <c r="N108" s="349" t="str">
        <f t="shared" si="5"/>
        <v/>
      </c>
    </row>
    <row r="109" ht="16.5" customHeight="1" spans="1:14">
      <c r="A109" s="342" t="s">
        <v>745</v>
      </c>
      <c r="B109" s="338" t="s">
        <v>746</v>
      </c>
      <c r="C109" s="345"/>
      <c r="D109" s="345"/>
      <c r="E109" s="345"/>
      <c r="F109" s="341" t="str">
        <f t="shared" si="2"/>
        <v/>
      </c>
      <c r="G109" s="341" t="str">
        <f t="shared" si="3"/>
        <v/>
      </c>
      <c r="H109" s="342" t="s">
        <v>747</v>
      </c>
      <c r="I109" s="338" t="s">
        <v>748</v>
      </c>
      <c r="J109" s="350"/>
      <c r="K109" s="350">
        <v>41876</v>
      </c>
      <c r="L109" s="350"/>
      <c r="M109" s="349" t="str">
        <f t="shared" si="4"/>
        <v/>
      </c>
      <c r="N109" s="349">
        <f t="shared" si="5"/>
        <v>0</v>
      </c>
    </row>
    <row r="110" ht="16.5" customHeight="1" spans="1:14">
      <c r="A110" s="342"/>
      <c r="B110" s="338"/>
      <c r="C110" s="358"/>
      <c r="D110" s="359"/>
      <c r="E110" s="359"/>
      <c r="F110" s="341"/>
      <c r="G110" s="341"/>
      <c r="H110" s="342"/>
      <c r="I110" s="338"/>
      <c r="J110" s="352"/>
      <c r="K110" s="353"/>
      <c r="L110" s="353"/>
      <c r="M110" s="349"/>
      <c r="N110" s="349"/>
    </row>
    <row r="111" ht="16.5" customHeight="1" spans="1:14">
      <c r="A111" s="342"/>
      <c r="B111" s="338"/>
      <c r="C111" s="358"/>
      <c r="D111" s="359"/>
      <c r="E111" s="359"/>
      <c r="F111" s="341"/>
      <c r="G111" s="341"/>
      <c r="H111" s="342"/>
      <c r="I111" s="338"/>
      <c r="J111" s="352"/>
      <c r="K111" s="353"/>
      <c r="L111" s="353"/>
      <c r="M111" s="349"/>
      <c r="N111" s="349"/>
    </row>
    <row r="112" ht="16.5" customHeight="1" spans="1:14">
      <c r="A112" s="338"/>
      <c r="B112" s="339" t="s">
        <v>61</v>
      </c>
      <c r="C112" s="343">
        <f>SUM(C7,C8,C103)</f>
        <v>384055</v>
      </c>
      <c r="D112" s="340">
        <f>SUM(D7,D8,D103)</f>
        <v>484492</v>
      </c>
      <c r="E112" s="340">
        <f>SUM(E7,E8,E103)</f>
        <v>428040</v>
      </c>
      <c r="F112" s="341">
        <f>IFERROR($E112/C112,"")</f>
        <v>1.11452786710237</v>
      </c>
      <c r="G112" s="341">
        <f>IFERROR($E112/D112,"")</f>
        <v>0.883482080199467</v>
      </c>
      <c r="H112" s="338"/>
      <c r="I112" s="339" t="s">
        <v>749</v>
      </c>
      <c r="J112" s="347">
        <f>SUM(J7:J8,J104)</f>
        <v>384055</v>
      </c>
      <c r="K112" s="348">
        <f>SUM(K7:K8,K104)</f>
        <v>484492</v>
      </c>
      <c r="L112" s="348">
        <f>SUM(L7:L8,L104)</f>
        <v>428040</v>
      </c>
      <c r="M112" s="349">
        <f>IFERROR($L112/J112,"")</f>
        <v>1.11452786710237</v>
      </c>
      <c r="N112" s="349">
        <f>IFERROR($L112/K112,"")</f>
        <v>0.883482080199467</v>
      </c>
    </row>
  </sheetData>
  <mergeCells count="14">
    <mergeCell ref="A2:N2"/>
    <mergeCell ref="M3:N3"/>
    <mergeCell ref="A4:G4"/>
    <mergeCell ref="H4:N4"/>
    <mergeCell ref="E5:G5"/>
    <mergeCell ref="L5:N5"/>
    <mergeCell ref="A5:A6"/>
    <mergeCell ref="B5:B6"/>
    <mergeCell ref="C5:C6"/>
    <mergeCell ref="D5:D6"/>
    <mergeCell ref="H5:H6"/>
    <mergeCell ref="I5:I6"/>
    <mergeCell ref="J5:J6"/>
    <mergeCell ref="K5:K6"/>
  </mergeCells>
  <pageMargins left="0.49" right="0.49" top="0.28" bottom="0.33" header="0.32" footer="0.18"/>
  <pageSetup paperSize="8" scale="65" orientation="landscape"/>
  <headerFooter>
    <oddFooter>&amp;C&amp;P/&amp;N</oddFooter>
    <evenFooter>&amp;C&amp;P/&amp;N</even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3"/>
  <sheetViews>
    <sheetView showGridLines="0" zoomScale="85" zoomScaleNormal="85" workbookViewId="0">
      <pane xSplit="4" ySplit="6" topLeftCell="E7" activePane="bottomRight" state="frozen"/>
      <selection/>
      <selection pane="topRight"/>
      <selection pane="bottomLeft"/>
      <selection pane="bottomRight" activeCell="A2" sqref="A2:I2"/>
    </sheetView>
  </sheetViews>
  <sheetFormatPr defaultColWidth="8.70833333333333" defaultRowHeight="13.5" customHeight="1"/>
  <cols>
    <col min="1" max="1" width="5.85" customWidth="1"/>
    <col min="2" max="2" width="30.5833333333333" customWidth="1"/>
    <col min="3" max="9" width="14" customWidth="1"/>
  </cols>
  <sheetData>
    <row r="1" customHeight="1" spans="1:1">
      <c r="A1" s="296"/>
    </row>
    <row r="2" ht="24" customHeight="1" spans="1:9">
      <c r="A2" s="297" t="s">
        <v>750</v>
      </c>
      <c r="B2" s="297"/>
      <c r="C2" s="298"/>
      <c r="D2" s="298"/>
      <c r="E2" s="298"/>
      <c r="F2" s="298"/>
      <c r="G2" s="298"/>
      <c r="H2" s="298"/>
      <c r="I2" s="298"/>
    </row>
    <row r="3" ht="18" customHeight="1" spans="9:9">
      <c r="I3" s="310" t="s">
        <v>1</v>
      </c>
    </row>
    <row r="4" ht="31.5" customHeight="1" spans="1:9">
      <c r="A4" s="299" t="s">
        <v>2</v>
      </c>
      <c r="B4" s="299"/>
      <c r="C4" s="300" t="s">
        <v>751</v>
      </c>
      <c r="D4" s="300" t="s">
        <v>752</v>
      </c>
      <c r="E4" s="300" t="s">
        <v>753</v>
      </c>
      <c r="F4" s="300" t="s">
        <v>754</v>
      </c>
      <c r="G4" s="300" t="s">
        <v>669</v>
      </c>
      <c r="H4" s="300" t="s">
        <v>755</v>
      </c>
      <c r="I4" s="300" t="s">
        <v>756</v>
      </c>
    </row>
    <row r="5" ht="27" customHeight="1" spans="1:9">
      <c r="A5" s="299" t="s">
        <v>757</v>
      </c>
      <c r="B5" s="299" t="s">
        <v>758</v>
      </c>
      <c r="C5" s="300"/>
      <c r="D5" s="300"/>
      <c r="E5" s="300"/>
      <c r="F5" s="300"/>
      <c r="G5" s="300"/>
      <c r="H5" s="300"/>
      <c r="I5" s="300"/>
    </row>
    <row r="6" ht="20.25" customHeight="1" spans="1:9">
      <c r="A6" s="301" t="s">
        <v>66</v>
      </c>
      <c r="B6" s="302" t="s">
        <v>67</v>
      </c>
      <c r="C6" s="303">
        <v>1093</v>
      </c>
      <c r="D6" s="304">
        <v>1017</v>
      </c>
      <c r="E6" s="304">
        <v>76</v>
      </c>
      <c r="F6" s="304"/>
      <c r="G6" s="304"/>
      <c r="H6" s="304"/>
      <c r="I6" s="303">
        <f t="shared" ref="I6:I69" si="0">C6-SUM(D6:H6)</f>
        <v>0</v>
      </c>
    </row>
    <row r="7" ht="20.25" customHeight="1" spans="1:9">
      <c r="A7" s="301" t="s">
        <v>68</v>
      </c>
      <c r="B7" s="302" t="s">
        <v>69</v>
      </c>
      <c r="C7" s="303">
        <v>200</v>
      </c>
      <c r="D7" s="304">
        <v>200</v>
      </c>
      <c r="E7" s="304"/>
      <c r="F7" s="304"/>
      <c r="G7" s="304"/>
      <c r="H7" s="304"/>
      <c r="I7" s="303">
        <f t="shared" si="0"/>
        <v>0</v>
      </c>
    </row>
    <row r="8" ht="20.25" customHeight="1" spans="1:9">
      <c r="A8" s="301" t="s">
        <v>70</v>
      </c>
      <c r="B8" s="302" t="s">
        <v>71</v>
      </c>
      <c r="C8" s="303">
        <v>25949</v>
      </c>
      <c r="D8" s="304">
        <v>22475</v>
      </c>
      <c r="E8" s="304">
        <v>3474</v>
      </c>
      <c r="F8" s="304"/>
      <c r="G8" s="304"/>
      <c r="H8" s="304"/>
      <c r="I8" s="303">
        <f t="shared" si="0"/>
        <v>0</v>
      </c>
    </row>
    <row r="9" ht="20.25" customHeight="1" spans="1:9">
      <c r="A9" s="301" t="s">
        <v>72</v>
      </c>
      <c r="B9" s="302" t="s">
        <v>73</v>
      </c>
      <c r="C9" s="303">
        <v>232</v>
      </c>
      <c r="D9" s="304">
        <v>232</v>
      </c>
      <c r="E9" s="304"/>
      <c r="F9" s="304"/>
      <c r="G9" s="304"/>
      <c r="H9" s="304"/>
      <c r="I9" s="303">
        <f t="shared" si="0"/>
        <v>0</v>
      </c>
    </row>
    <row r="10" ht="20.25" customHeight="1" spans="1:9">
      <c r="A10" s="301" t="s">
        <v>74</v>
      </c>
      <c r="B10" s="302" t="s">
        <v>75</v>
      </c>
      <c r="C10" s="303">
        <v>161</v>
      </c>
      <c r="D10" s="304">
        <v>161</v>
      </c>
      <c r="E10" s="304"/>
      <c r="F10" s="304"/>
      <c r="G10" s="304"/>
      <c r="H10" s="304"/>
      <c r="I10" s="303">
        <f t="shared" si="0"/>
        <v>0</v>
      </c>
    </row>
    <row r="11" ht="20.25" customHeight="1" spans="1:9">
      <c r="A11" s="301" t="s">
        <v>76</v>
      </c>
      <c r="B11" s="302" t="s">
        <v>77</v>
      </c>
      <c r="C11" s="303">
        <v>923</v>
      </c>
      <c r="D11" s="304">
        <v>923</v>
      </c>
      <c r="E11" s="304"/>
      <c r="F11" s="304"/>
      <c r="G11" s="304"/>
      <c r="H11" s="304"/>
      <c r="I11" s="303">
        <f t="shared" si="0"/>
        <v>0</v>
      </c>
    </row>
    <row r="12" ht="20.25" customHeight="1" spans="1:9">
      <c r="A12" s="301" t="s">
        <v>78</v>
      </c>
      <c r="B12" s="302" t="s">
        <v>79</v>
      </c>
      <c r="C12" s="303"/>
      <c r="D12" s="304"/>
      <c r="E12" s="304"/>
      <c r="F12" s="304"/>
      <c r="G12" s="304"/>
      <c r="H12" s="304"/>
      <c r="I12" s="303">
        <f t="shared" si="0"/>
        <v>0</v>
      </c>
    </row>
    <row r="13" ht="20.25" customHeight="1" spans="1:9">
      <c r="A13" s="301" t="s">
        <v>80</v>
      </c>
      <c r="B13" s="302" t="s">
        <v>81</v>
      </c>
      <c r="C13" s="303">
        <v>222</v>
      </c>
      <c r="D13" s="304">
        <v>222</v>
      </c>
      <c r="E13" s="304"/>
      <c r="F13" s="304"/>
      <c r="G13" s="304"/>
      <c r="H13" s="304"/>
      <c r="I13" s="303">
        <f t="shared" si="0"/>
        <v>0</v>
      </c>
    </row>
    <row r="14" ht="20.25" customHeight="1" spans="1:9">
      <c r="A14" s="301" t="s">
        <v>82</v>
      </c>
      <c r="B14" s="302" t="s">
        <v>83</v>
      </c>
      <c r="C14" s="303"/>
      <c r="D14" s="304"/>
      <c r="E14" s="304"/>
      <c r="F14" s="304"/>
      <c r="G14" s="304"/>
      <c r="H14" s="304"/>
      <c r="I14" s="303">
        <f t="shared" si="0"/>
        <v>0</v>
      </c>
    </row>
    <row r="15" ht="20.25" customHeight="1" spans="1:9">
      <c r="A15" s="301" t="s">
        <v>84</v>
      </c>
      <c r="B15" s="302" t="s">
        <v>85</v>
      </c>
      <c r="C15" s="303">
        <v>1024</v>
      </c>
      <c r="D15" s="304">
        <v>1024</v>
      </c>
      <c r="E15" s="304"/>
      <c r="F15" s="304"/>
      <c r="G15" s="304"/>
      <c r="H15" s="304"/>
      <c r="I15" s="303">
        <f t="shared" si="0"/>
        <v>0</v>
      </c>
    </row>
    <row r="16" ht="20.25" customHeight="1" spans="1:9">
      <c r="A16" s="301" t="s">
        <v>86</v>
      </c>
      <c r="B16" s="302" t="s">
        <v>87</v>
      </c>
      <c r="C16" s="303">
        <v>559</v>
      </c>
      <c r="D16" s="304">
        <v>559</v>
      </c>
      <c r="E16" s="304"/>
      <c r="F16" s="304"/>
      <c r="G16" s="304"/>
      <c r="H16" s="304"/>
      <c r="I16" s="303">
        <f t="shared" si="0"/>
        <v>0</v>
      </c>
    </row>
    <row r="17" ht="20.25" customHeight="1" spans="1:9">
      <c r="A17" s="301" t="s">
        <v>88</v>
      </c>
      <c r="B17" s="302" t="s">
        <v>89</v>
      </c>
      <c r="C17" s="303"/>
      <c r="D17" s="304"/>
      <c r="E17" s="304"/>
      <c r="F17" s="304"/>
      <c r="G17" s="304"/>
      <c r="H17" s="304"/>
      <c r="I17" s="303">
        <f t="shared" si="0"/>
        <v>0</v>
      </c>
    </row>
    <row r="18" ht="20.25" customHeight="1" spans="1:9">
      <c r="A18" s="301" t="s">
        <v>90</v>
      </c>
      <c r="B18" s="302" t="s">
        <v>91</v>
      </c>
      <c r="C18" s="303"/>
      <c r="D18" s="304"/>
      <c r="E18" s="304"/>
      <c r="F18" s="304"/>
      <c r="G18" s="304"/>
      <c r="H18" s="304"/>
      <c r="I18" s="303">
        <f t="shared" si="0"/>
        <v>0</v>
      </c>
    </row>
    <row r="19" ht="20.25" customHeight="1" spans="1:9">
      <c r="A19" s="301" t="s">
        <v>92</v>
      </c>
      <c r="B19" s="302" t="s">
        <v>93</v>
      </c>
      <c r="C19" s="303"/>
      <c r="D19" s="304"/>
      <c r="E19" s="304"/>
      <c r="F19" s="304"/>
      <c r="G19" s="304"/>
      <c r="H19" s="304"/>
      <c r="I19" s="303">
        <f t="shared" si="0"/>
        <v>0</v>
      </c>
    </row>
    <row r="20" ht="20.25" customHeight="1" spans="1:9">
      <c r="A20" s="301" t="s">
        <v>94</v>
      </c>
      <c r="B20" s="302" t="s">
        <v>95</v>
      </c>
      <c r="C20" s="303">
        <v>89</v>
      </c>
      <c r="D20" s="304">
        <v>89</v>
      </c>
      <c r="E20" s="304"/>
      <c r="F20" s="304"/>
      <c r="G20" s="304"/>
      <c r="H20" s="304"/>
      <c r="I20" s="303">
        <f t="shared" si="0"/>
        <v>0</v>
      </c>
    </row>
    <row r="21" ht="20.25" customHeight="1" spans="1:9">
      <c r="A21" s="301" t="s">
        <v>96</v>
      </c>
      <c r="B21" s="302" t="s">
        <v>97</v>
      </c>
      <c r="C21" s="303">
        <v>9</v>
      </c>
      <c r="D21" s="304">
        <v>9</v>
      </c>
      <c r="E21" s="304"/>
      <c r="F21" s="304"/>
      <c r="G21" s="304"/>
      <c r="H21" s="304"/>
      <c r="I21" s="303">
        <f t="shared" si="0"/>
        <v>0</v>
      </c>
    </row>
    <row r="22" ht="20.25" customHeight="1" spans="1:9">
      <c r="A22" s="301" t="s">
        <v>98</v>
      </c>
      <c r="B22" s="302" t="s">
        <v>99</v>
      </c>
      <c r="C22" s="303">
        <v>103</v>
      </c>
      <c r="D22" s="304">
        <v>91</v>
      </c>
      <c r="E22" s="304">
        <v>12</v>
      </c>
      <c r="F22" s="304"/>
      <c r="G22" s="304"/>
      <c r="H22" s="304"/>
      <c r="I22" s="303">
        <f t="shared" si="0"/>
        <v>0</v>
      </c>
    </row>
    <row r="23" ht="20.25" customHeight="1" spans="1:9">
      <c r="A23" s="301" t="s">
        <v>100</v>
      </c>
      <c r="B23" s="302" t="s">
        <v>101</v>
      </c>
      <c r="C23" s="303">
        <v>525</v>
      </c>
      <c r="D23" s="304">
        <v>525</v>
      </c>
      <c r="E23" s="304"/>
      <c r="F23" s="304"/>
      <c r="G23" s="304"/>
      <c r="H23" s="304"/>
      <c r="I23" s="303">
        <f t="shared" si="0"/>
        <v>0</v>
      </c>
    </row>
    <row r="24" ht="20.25" customHeight="1" spans="1:9">
      <c r="A24" s="301" t="s">
        <v>102</v>
      </c>
      <c r="B24" s="302" t="s">
        <v>103</v>
      </c>
      <c r="C24" s="303">
        <v>476</v>
      </c>
      <c r="D24" s="304">
        <v>463</v>
      </c>
      <c r="E24" s="304">
        <v>13</v>
      </c>
      <c r="F24" s="304"/>
      <c r="G24" s="304"/>
      <c r="H24" s="304"/>
      <c r="I24" s="303">
        <f t="shared" si="0"/>
        <v>0</v>
      </c>
    </row>
    <row r="25" ht="20.25" customHeight="1" spans="1:9">
      <c r="A25" s="301" t="s">
        <v>104</v>
      </c>
      <c r="B25" s="302" t="s">
        <v>105</v>
      </c>
      <c r="C25" s="303">
        <v>210</v>
      </c>
      <c r="D25" s="304">
        <v>210</v>
      </c>
      <c r="E25" s="304"/>
      <c r="F25" s="304"/>
      <c r="G25" s="304"/>
      <c r="H25" s="304"/>
      <c r="I25" s="303">
        <f t="shared" si="0"/>
        <v>0</v>
      </c>
    </row>
    <row r="26" ht="20.25" customHeight="1" spans="1:9">
      <c r="A26" s="301" t="s">
        <v>106</v>
      </c>
      <c r="B26" s="302" t="s">
        <v>107</v>
      </c>
      <c r="C26" s="303">
        <v>112</v>
      </c>
      <c r="D26" s="304">
        <v>106</v>
      </c>
      <c r="E26" s="304">
        <v>6</v>
      </c>
      <c r="F26" s="304"/>
      <c r="G26" s="304"/>
      <c r="H26" s="304"/>
      <c r="I26" s="303">
        <f t="shared" si="0"/>
        <v>0</v>
      </c>
    </row>
    <row r="27" ht="20.25" customHeight="1" spans="1:9">
      <c r="A27" s="301" t="s">
        <v>108</v>
      </c>
      <c r="B27" s="302" t="s">
        <v>109</v>
      </c>
      <c r="C27" s="303"/>
      <c r="D27" s="304"/>
      <c r="E27" s="304"/>
      <c r="F27" s="304"/>
      <c r="G27" s="304"/>
      <c r="H27" s="304"/>
      <c r="I27" s="303">
        <f t="shared" si="0"/>
        <v>0</v>
      </c>
    </row>
    <row r="28" ht="20.25" customHeight="1" spans="1:9">
      <c r="A28" s="301" t="s">
        <v>110</v>
      </c>
      <c r="B28" s="302" t="s">
        <v>111</v>
      </c>
      <c r="C28" s="303"/>
      <c r="D28" s="304"/>
      <c r="E28" s="304"/>
      <c r="F28" s="304"/>
      <c r="G28" s="304"/>
      <c r="H28" s="304"/>
      <c r="I28" s="303">
        <f t="shared" si="0"/>
        <v>0</v>
      </c>
    </row>
    <row r="29" ht="20.25" customHeight="1" spans="1:9">
      <c r="A29" s="301" t="s">
        <v>112</v>
      </c>
      <c r="B29" s="302" t="s">
        <v>113</v>
      </c>
      <c r="C29" s="303"/>
      <c r="D29" s="304"/>
      <c r="E29" s="304"/>
      <c r="F29" s="304"/>
      <c r="G29" s="304"/>
      <c r="H29" s="304"/>
      <c r="I29" s="303">
        <f t="shared" si="0"/>
        <v>0</v>
      </c>
    </row>
    <row r="30" ht="20.25" customHeight="1" spans="1:9">
      <c r="A30" s="301" t="s">
        <v>114</v>
      </c>
      <c r="B30" s="302" t="s">
        <v>115</v>
      </c>
      <c r="C30" s="303">
        <v>1703</v>
      </c>
      <c r="D30" s="304">
        <v>1692</v>
      </c>
      <c r="E30" s="304">
        <v>11</v>
      </c>
      <c r="F30" s="305"/>
      <c r="G30" s="305"/>
      <c r="H30" s="305"/>
      <c r="I30" s="303">
        <f t="shared" si="0"/>
        <v>0</v>
      </c>
    </row>
    <row r="31" ht="21.65" customHeight="1" spans="1:9">
      <c r="A31" s="225">
        <v>20139</v>
      </c>
      <c r="B31" s="225" t="s">
        <v>116</v>
      </c>
      <c r="C31" s="306"/>
      <c r="D31" s="109"/>
      <c r="E31" s="109"/>
      <c r="F31" s="307"/>
      <c r="G31" s="307"/>
      <c r="H31" s="307"/>
      <c r="I31" s="108">
        <f t="shared" si="0"/>
        <v>0</v>
      </c>
    </row>
    <row r="32" ht="21.65" customHeight="1" spans="1:9">
      <c r="A32" s="225">
        <v>20140</v>
      </c>
      <c r="B32" s="225" t="s">
        <v>117</v>
      </c>
      <c r="C32" s="306">
        <v>218</v>
      </c>
      <c r="D32" s="109">
        <v>218</v>
      </c>
      <c r="E32" s="109"/>
      <c r="F32" s="307"/>
      <c r="G32" s="307"/>
      <c r="H32" s="307"/>
      <c r="I32" s="108">
        <f t="shared" si="0"/>
        <v>0</v>
      </c>
    </row>
    <row r="33" ht="21.65" customHeight="1" spans="1:9">
      <c r="A33" s="301" t="s">
        <v>118</v>
      </c>
      <c r="B33" s="302" t="s">
        <v>119</v>
      </c>
      <c r="C33" s="303"/>
      <c r="D33" s="304"/>
      <c r="E33" s="304"/>
      <c r="F33" s="305"/>
      <c r="G33" s="305"/>
      <c r="H33" s="305"/>
      <c r="I33" s="303">
        <f t="shared" si="0"/>
        <v>0</v>
      </c>
    </row>
    <row r="34" ht="20.25" customHeight="1" spans="1:9">
      <c r="A34" s="301" t="s">
        <v>122</v>
      </c>
      <c r="B34" s="302" t="s">
        <v>123</v>
      </c>
      <c r="C34" s="303"/>
      <c r="D34" s="304"/>
      <c r="E34" s="304"/>
      <c r="F34" s="304"/>
      <c r="G34" s="304"/>
      <c r="H34" s="304"/>
      <c r="I34" s="303">
        <f t="shared" si="0"/>
        <v>0</v>
      </c>
    </row>
    <row r="35" ht="20.25" customHeight="1" spans="1:9">
      <c r="A35" s="301" t="s">
        <v>124</v>
      </c>
      <c r="B35" s="302" t="s">
        <v>125</v>
      </c>
      <c r="C35" s="303"/>
      <c r="D35" s="304"/>
      <c r="E35" s="304"/>
      <c r="F35" s="304"/>
      <c r="G35" s="304"/>
      <c r="H35" s="304"/>
      <c r="I35" s="303">
        <f t="shared" si="0"/>
        <v>0</v>
      </c>
    </row>
    <row r="36" ht="20.25" customHeight="1" spans="1:9">
      <c r="A36" s="301" t="s">
        <v>126</v>
      </c>
      <c r="B36" s="302" t="s">
        <v>127</v>
      </c>
      <c r="C36" s="303"/>
      <c r="D36" s="304"/>
      <c r="E36" s="304"/>
      <c r="F36" s="304"/>
      <c r="G36" s="304"/>
      <c r="H36" s="304"/>
      <c r="I36" s="303">
        <f t="shared" si="0"/>
        <v>0</v>
      </c>
    </row>
    <row r="37" ht="20.25" customHeight="1" spans="1:9">
      <c r="A37" s="301" t="s">
        <v>128</v>
      </c>
      <c r="B37" s="302" t="s">
        <v>129</v>
      </c>
      <c r="C37" s="303"/>
      <c r="D37" s="304"/>
      <c r="E37" s="304"/>
      <c r="F37" s="304"/>
      <c r="G37" s="304"/>
      <c r="H37" s="304"/>
      <c r="I37" s="303">
        <f t="shared" si="0"/>
        <v>0</v>
      </c>
    </row>
    <row r="38" ht="20.25" customHeight="1" spans="1:9">
      <c r="A38" s="301" t="s">
        <v>130</v>
      </c>
      <c r="B38" s="302" t="s">
        <v>131</v>
      </c>
      <c r="C38" s="303"/>
      <c r="D38" s="304"/>
      <c r="E38" s="304"/>
      <c r="F38" s="304"/>
      <c r="G38" s="304"/>
      <c r="H38" s="304"/>
      <c r="I38" s="303">
        <f t="shared" si="0"/>
        <v>0</v>
      </c>
    </row>
    <row r="39" ht="20.25" customHeight="1" spans="1:9">
      <c r="A39" s="301" t="s">
        <v>132</v>
      </c>
      <c r="B39" s="302" t="s">
        <v>133</v>
      </c>
      <c r="C39" s="303"/>
      <c r="D39" s="304"/>
      <c r="E39" s="304"/>
      <c r="F39" s="304"/>
      <c r="G39" s="304"/>
      <c r="H39" s="304"/>
      <c r="I39" s="303">
        <f t="shared" si="0"/>
        <v>0</v>
      </c>
    </row>
    <row r="40" ht="20.25" customHeight="1" spans="1:9">
      <c r="A40" s="301" t="s">
        <v>134</v>
      </c>
      <c r="B40" s="302" t="s">
        <v>135</v>
      </c>
      <c r="C40" s="303"/>
      <c r="D40" s="304"/>
      <c r="E40" s="304"/>
      <c r="F40" s="304"/>
      <c r="G40" s="304"/>
      <c r="H40" s="304"/>
      <c r="I40" s="303">
        <f t="shared" si="0"/>
        <v>0</v>
      </c>
    </row>
    <row r="41" ht="20.25" customHeight="1" spans="1:9">
      <c r="A41" s="301" t="s">
        <v>136</v>
      </c>
      <c r="B41" s="302" t="s">
        <v>137</v>
      </c>
      <c r="C41" s="303"/>
      <c r="D41" s="304"/>
      <c r="E41" s="304"/>
      <c r="F41" s="304"/>
      <c r="G41" s="304"/>
      <c r="H41" s="304"/>
      <c r="I41" s="303">
        <f t="shared" si="0"/>
        <v>0</v>
      </c>
    </row>
    <row r="42" ht="20.25" customHeight="1" spans="1:9">
      <c r="A42" s="301" t="s">
        <v>138</v>
      </c>
      <c r="B42" s="302" t="s">
        <v>139</v>
      </c>
      <c r="C42" s="303"/>
      <c r="D42" s="304"/>
      <c r="E42" s="304"/>
      <c r="F42" s="304"/>
      <c r="G42" s="304"/>
      <c r="H42" s="304"/>
      <c r="I42" s="303">
        <f t="shared" si="0"/>
        <v>0</v>
      </c>
    </row>
    <row r="43" ht="20.25" customHeight="1" spans="1:9">
      <c r="A43" s="301" t="s">
        <v>142</v>
      </c>
      <c r="B43" s="302" t="s">
        <v>143</v>
      </c>
      <c r="C43" s="303"/>
      <c r="D43" s="304"/>
      <c r="E43" s="304"/>
      <c r="F43" s="304"/>
      <c r="G43" s="304"/>
      <c r="H43" s="304"/>
      <c r="I43" s="303">
        <f t="shared" si="0"/>
        <v>0</v>
      </c>
    </row>
    <row r="44" ht="20.25" customHeight="1" spans="1:9">
      <c r="A44" s="301" t="s">
        <v>144</v>
      </c>
      <c r="B44" s="302" t="s">
        <v>145</v>
      </c>
      <c r="C44" s="303"/>
      <c r="D44" s="304"/>
      <c r="E44" s="304"/>
      <c r="F44" s="304"/>
      <c r="G44" s="304"/>
      <c r="H44" s="304"/>
      <c r="I44" s="303">
        <f t="shared" si="0"/>
        <v>0</v>
      </c>
    </row>
    <row r="45" ht="20.25" customHeight="1" spans="1:9">
      <c r="A45" s="301" t="s">
        <v>146</v>
      </c>
      <c r="B45" s="302" t="s">
        <v>147</v>
      </c>
      <c r="C45" s="303"/>
      <c r="D45" s="304"/>
      <c r="E45" s="304"/>
      <c r="F45" s="304"/>
      <c r="G45" s="304"/>
      <c r="H45" s="304"/>
      <c r="I45" s="303">
        <f t="shared" si="0"/>
        <v>0</v>
      </c>
    </row>
    <row r="46" ht="20.25" customHeight="1" spans="1:9">
      <c r="A46" s="301" t="s">
        <v>148</v>
      </c>
      <c r="B46" s="302" t="s">
        <v>149</v>
      </c>
      <c r="C46" s="303">
        <v>30</v>
      </c>
      <c r="D46" s="304">
        <v>30</v>
      </c>
      <c r="E46" s="304"/>
      <c r="F46" s="304"/>
      <c r="G46" s="304"/>
      <c r="H46" s="304"/>
      <c r="I46" s="303">
        <f t="shared" si="0"/>
        <v>0</v>
      </c>
    </row>
    <row r="47" ht="20.25" customHeight="1" spans="1:9">
      <c r="A47" s="301" t="s">
        <v>150</v>
      </c>
      <c r="B47" s="302" t="s">
        <v>151</v>
      </c>
      <c r="C47" s="303"/>
      <c r="D47" s="304"/>
      <c r="E47" s="304"/>
      <c r="F47" s="304"/>
      <c r="G47" s="304"/>
      <c r="H47" s="304"/>
      <c r="I47" s="303">
        <f t="shared" si="0"/>
        <v>0</v>
      </c>
    </row>
    <row r="48" ht="20.25" customHeight="1" spans="1:9">
      <c r="A48" s="301" t="s">
        <v>154</v>
      </c>
      <c r="B48" s="302" t="s">
        <v>155</v>
      </c>
      <c r="C48" s="303"/>
      <c r="D48" s="304"/>
      <c r="E48" s="304"/>
      <c r="F48" s="304"/>
      <c r="G48" s="304"/>
      <c r="H48" s="304"/>
      <c r="I48" s="303">
        <f t="shared" si="0"/>
        <v>0</v>
      </c>
    </row>
    <row r="49" ht="20.25" customHeight="1" spans="1:9">
      <c r="A49" s="301" t="s">
        <v>156</v>
      </c>
      <c r="B49" s="302" t="s">
        <v>157</v>
      </c>
      <c r="C49" s="303">
        <v>8117</v>
      </c>
      <c r="D49" s="304">
        <v>7827</v>
      </c>
      <c r="E49" s="304">
        <v>290</v>
      </c>
      <c r="F49" s="304"/>
      <c r="G49" s="304"/>
      <c r="H49" s="304"/>
      <c r="I49" s="303">
        <f t="shared" si="0"/>
        <v>0</v>
      </c>
    </row>
    <row r="50" ht="20.25" customHeight="1" spans="1:9">
      <c r="A50" s="301" t="s">
        <v>158</v>
      </c>
      <c r="B50" s="302" t="s">
        <v>159</v>
      </c>
      <c r="C50" s="303">
        <v>6</v>
      </c>
      <c r="D50" s="304">
        <v>6</v>
      </c>
      <c r="E50" s="304"/>
      <c r="F50" s="304"/>
      <c r="G50" s="304"/>
      <c r="H50" s="304"/>
      <c r="I50" s="303">
        <f t="shared" si="0"/>
        <v>0</v>
      </c>
    </row>
    <row r="51" ht="20.25" customHeight="1" spans="1:9">
      <c r="A51" s="301" t="s">
        <v>160</v>
      </c>
      <c r="B51" s="302" t="s">
        <v>161</v>
      </c>
      <c r="C51" s="303">
        <v>542</v>
      </c>
      <c r="D51" s="304">
        <v>383</v>
      </c>
      <c r="E51" s="304">
        <v>159</v>
      </c>
      <c r="F51" s="304"/>
      <c r="G51" s="304"/>
      <c r="H51" s="304"/>
      <c r="I51" s="303">
        <f t="shared" si="0"/>
        <v>0</v>
      </c>
    </row>
    <row r="52" ht="20.25" customHeight="1" spans="1:9">
      <c r="A52" s="301" t="s">
        <v>162</v>
      </c>
      <c r="B52" s="308" t="s">
        <v>163</v>
      </c>
      <c r="C52" s="303">
        <v>1918</v>
      </c>
      <c r="D52" s="304">
        <v>1453</v>
      </c>
      <c r="E52" s="304">
        <v>465</v>
      </c>
      <c r="F52" s="304"/>
      <c r="G52" s="304"/>
      <c r="H52" s="304"/>
      <c r="I52" s="303">
        <f t="shared" si="0"/>
        <v>0</v>
      </c>
    </row>
    <row r="53" ht="20.25" customHeight="1" spans="1:9">
      <c r="A53" s="301" t="s">
        <v>164</v>
      </c>
      <c r="B53" s="302" t="s">
        <v>165</v>
      </c>
      <c r="C53" s="303">
        <v>541</v>
      </c>
      <c r="D53" s="304">
        <v>387</v>
      </c>
      <c r="E53" s="304">
        <v>154</v>
      </c>
      <c r="F53" s="304"/>
      <c r="G53" s="304"/>
      <c r="H53" s="304"/>
      <c r="I53" s="303">
        <f t="shared" si="0"/>
        <v>0</v>
      </c>
    </row>
    <row r="54" ht="20.25" customHeight="1" spans="1:9">
      <c r="A54" s="301" t="s">
        <v>166</v>
      </c>
      <c r="B54" s="302" t="s">
        <v>167</v>
      </c>
      <c r="C54" s="303"/>
      <c r="D54" s="304"/>
      <c r="E54" s="304"/>
      <c r="F54" s="304"/>
      <c r="G54" s="304"/>
      <c r="H54" s="304"/>
      <c r="I54" s="303">
        <f t="shared" si="0"/>
        <v>0</v>
      </c>
    </row>
    <row r="55" ht="20.25" customHeight="1" spans="1:9">
      <c r="A55" s="301" t="s">
        <v>168</v>
      </c>
      <c r="B55" s="308" t="s">
        <v>169</v>
      </c>
      <c r="C55" s="303"/>
      <c r="D55" s="304"/>
      <c r="E55" s="304"/>
      <c r="F55" s="304"/>
      <c r="G55" s="304"/>
      <c r="H55" s="304"/>
      <c r="I55" s="303">
        <f t="shared" si="0"/>
        <v>0</v>
      </c>
    </row>
    <row r="56" ht="20.25" customHeight="1" spans="1:9">
      <c r="A56" s="301" t="s">
        <v>170</v>
      </c>
      <c r="B56" s="302" t="s">
        <v>171</v>
      </c>
      <c r="C56" s="303"/>
      <c r="D56" s="304"/>
      <c r="E56" s="304"/>
      <c r="F56" s="304"/>
      <c r="G56" s="304"/>
      <c r="H56" s="304"/>
      <c r="I56" s="303">
        <f t="shared" si="0"/>
        <v>0</v>
      </c>
    </row>
    <row r="57" ht="20.25" customHeight="1" spans="1:9">
      <c r="A57" s="301" t="s">
        <v>172</v>
      </c>
      <c r="B57" s="309" t="s">
        <v>173</v>
      </c>
      <c r="C57" s="303"/>
      <c r="D57" s="304"/>
      <c r="E57" s="304"/>
      <c r="F57" s="304"/>
      <c r="G57" s="304"/>
      <c r="H57" s="304"/>
      <c r="I57" s="303">
        <f t="shared" si="0"/>
        <v>0</v>
      </c>
    </row>
    <row r="58" ht="20.25" customHeight="1" spans="1:9">
      <c r="A58" s="301" t="s">
        <v>174</v>
      </c>
      <c r="B58" s="309" t="s">
        <v>175</v>
      </c>
      <c r="C58" s="303">
        <v>12</v>
      </c>
      <c r="D58" s="304">
        <v>12</v>
      </c>
      <c r="E58" s="304"/>
      <c r="F58" s="304"/>
      <c r="G58" s="304"/>
      <c r="H58" s="304"/>
      <c r="I58" s="303">
        <f t="shared" si="0"/>
        <v>0</v>
      </c>
    </row>
    <row r="59" ht="20.25" customHeight="1" spans="1:9">
      <c r="A59" s="301" t="s">
        <v>178</v>
      </c>
      <c r="B59" s="302" t="s">
        <v>179</v>
      </c>
      <c r="C59" s="303">
        <v>170</v>
      </c>
      <c r="D59" s="304">
        <v>170</v>
      </c>
      <c r="E59" s="304"/>
      <c r="F59" s="304"/>
      <c r="G59" s="304"/>
      <c r="H59" s="304"/>
      <c r="I59" s="303">
        <f t="shared" si="0"/>
        <v>0</v>
      </c>
    </row>
    <row r="60" ht="20.25" customHeight="1" spans="1:9">
      <c r="A60" s="301" t="s">
        <v>180</v>
      </c>
      <c r="B60" s="302" t="s">
        <v>181</v>
      </c>
      <c r="C60" s="303">
        <v>43745</v>
      </c>
      <c r="D60" s="304">
        <v>40574</v>
      </c>
      <c r="E60" s="304">
        <v>3171</v>
      </c>
      <c r="F60" s="304"/>
      <c r="G60" s="304"/>
      <c r="H60" s="304"/>
      <c r="I60" s="303">
        <f t="shared" si="0"/>
        <v>0</v>
      </c>
    </row>
    <row r="61" ht="20.25" customHeight="1" spans="1:9">
      <c r="A61" s="301" t="s">
        <v>182</v>
      </c>
      <c r="B61" s="308" t="s">
        <v>183</v>
      </c>
      <c r="C61" s="303">
        <v>983</v>
      </c>
      <c r="D61" s="304">
        <v>697</v>
      </c>
      <c r="E61" s="304">
        <v>286</v>
      </c>
      <c r="F61" s="304"/>
      <c r="G61" s="304"/>
      <c r="H61" s="304"/>
      <c r="I61" s="303">
        <f t="shared" si="0"/>
        <v>0</v>
      </c>
    </row>
    <row r="62" ht="20.25" customHeight="1" spans="1:9">
      <c r="A62" s="301" t="s">
        <v>184</v>
      </c>
      <c r="B62" s="308" t="s">
        <v>185</v>
      </c>
      <c r="C62" s="303"/>
      <c r="D62" s="304"/>
      <c r="E62" s="304"/>
      <c r="F62" s="304"/>
      <c r="G62" s="304"/>
      <c r="H62" s="304"/>
      <c r="I62" s="303">
        <f t="shared" si="0"/>
        <v>0</v>
      </c>
    </row>
    <row r="63" ht="20.25" customHeight="1" spans="1:9">
      <c r="A63" s="301" t="s">
        <v>186</v>
      </c>
      <c r="B63" s="308" t="s">
        <v>187</v>
      </c>
      <c r="C63" s="303"/>
      <c r="D63" s="304"/>
      <c r="E63" s="304"/>
      <c r="F63" s="304"/>
      <c r="G63" s="304"/>
      <c r="H63" s="304"/>
      <c r="I63" s="303">
        <f t="shared" si="0"/>
        <v>0</v>
      </c>
    </row>
    <row r="64" ht="20.25" customHeight="1" spans="1:9">
      <c r="A64" s="301" t="s">
        <v>188</v>
      </c>
      <c r="B64" s="308" t="s">
        <v>189</v>
      </c>
      <c r="C64" s="303"/>
      <c r="D64" s="304"/>
      <c r="E64" s="304"/>
      <c r="F64" s="304"/>
      <c r="G64" s="304"/>
      <c r="H64" s="304"/>
      <c r="I64" s="303">
        <f t="shared" si="0"/>
        <v>0</v>
      </c>
    </row>
    <row r="65" ht="20.25" customHeight="1" spans="1:9">
      <c r="A65" s="301" t="s">
        <v>190</v>
      </c>
      <c r="B65" s="308" t="s">
        <v>191</v>
      </c>
      <c r="C65" s="303">
        <v>539</v>
      </c>
      <c r="D65" s="304">
        <v>539</v>
      </c>
      <c r="E65" s="304"/>
      <c r="F65" s="304"/>
      <c r="G65" s="304"/>
      <c r="H65" s="304"/>
      <c r="I65" s="303">
        <f t="shared" si="0"/>
        <v>0</v>
      </c>
    </row>
    <row r="66" ht="20.25" customHeight="1" spans="1:9">
      <c r="A66" s="301" t="s">
        <v>192</v>
      </c>
      <c r="B66" s="308" t="s">
        <v>193</v>
      </c>
      <c r="C66" s="303">
        <v>1329</v>
      </c>
      <c r="D66" s="304">
        <v>1329</v>
      </c>
      <c r="E66" s="304"/>
      <c r="F66" s="304"/>
      <c r="G66" s="304"/>
      <c r="H66" s="304"/>
      <c r="I66" s="303">
        <f t="shared" si="0"/>
        <v>0</v>
      </c>
    </row>
    <row r="67" ht="18.75" customHeight="1" spans="1:9">
      <c r="A67" s="301" t="s">
        <v>194</v>
      </c>
      <c r="B67" s="308" t="s">
        <v>195</v>
      </c>
      <c r="C67" s="303">
        <v>28</v>
      </c>
      <c r="D67" s="304">
        <v>28</v>
      </c>
      <c r="E67" s="304"/>
      <c r="F67" s="304"/>
      <c r="G67" s="304"/>
      <c r="H67" s="304"/>
      <c r="I67" s="303">
        <f t="shared" si="0"/>
        <v>0</v>
      </c>
    </row>
    <row r="68" ht="20.25" customHeight="1" spans="1:9">
      <c r="A68" s="301" t="s">
        <v>196</v>
      </c>
      <c r="B68" s="308" t="s">
        <v>197</v>
      </c>
      <c r="C68" s="303"/>
      <c r="D68" s="304"/>
      <c r="E68" s="304"/>
      <c r="F68" s="304"/>
      <c r="G68" s="304"/>
      <c r="H68" s="304"/>
      <c r="I68" s="303">
        <f t="shared" si="0"/>
        <v>0</v>
      </c>
    </row>
    <row r="69" s="295" customFormat="1" ht="20.25" customHeight="1" spans="1:9">
      <c r="A69" s="311" t="s">
        <v>200</v>
      </c>
      <c r="B69" s="312" t="s">
        <v>201</v>
      </c>
      <c r="C69" s="313">
        <v>216</v>
      </c>
      <c r="D69" s="313">
        <v>101</v>
      </c>
      <c r="E69" s="313"/>
      <c r="F69" s="313"/>
      <c r="G69" s="313"/>
      <c r="H69" s="313"/>
      <c r="I69" s="313">
        <f t="shared" si="0"/>
        <v>115</v>
      </c>
    </row>
    <row r="70" ht="20.25" customHeight="1" spans="1:9">
      <c r="A70" s="301" t="s">
        <v>202</v>
      </c>
      <c r="B70" s="302" t="s">
        <v>203</v>
      </c>
      <c r="C70" s="303"/>
      <c r="D70" s="304"/>
      <c r="E70" s="304"/>
      <c r="F70" s="304"/>
      <c r="G70" s="304"/>
      <c r="H70" s="304"/>
      <c r="I70" s="303">
        <f t="shared" ref="I70:I133" si="1">C70-SUM(D70:H70)</f>
        <v>0</v>
      </c>
    </row>
    <row r="71" ht="20.25" customHeight="1" spans="1:9">
      <c r="A71" s="301" t="s">
        <v>204</v>
      </c>
      <c r="B71" s="302" t="s">
        <v>205</v>
      </c>
      <c r="C71" s="303"/>
      <c r="D71" s="304"/>
      <c r="E71" s="304"/>
      <c r="F71" s="304"/>
      <c r="G71" s="304"/>
      <c r="H71" s="304"/>
      <c r="I71" s="303">
        <f t="shared" si="1"/>
        <v>0</v>
      </c>
    </row>
    <row r="72" ht="20.25" customHeight="1" spans="1:9">
      <c r="A72" s="314" t="s">
        <v>206</v>
      </c>
      <c r="B72" s="309" t="s">
        <v>207</v>
      </c>
      <c r="C72" s="303"/>
      <c r="D72" s="304"/>
      <c r="E72" s="304"/>
      <c r="F72" s="304"/>
      <c r="G72" s="304"/>
      <c r="H72" s="304"/>
      <c r="I72" s="303">
        <f t="shared" si="1"/>
        <v>0</v>
      </c>
    </row>
    <row r="73" ht="20.25" customHeight="1" spans="1:9">
      <c r="A73" s="301" t="s">
        <v>208</v>
      </c>
      <c r="B73" s="302" t="s">
        <v>209</v>
      </c>
      <c r="C73" s="303"/>
      <c r="D73" s="304"/>
      <c r="E73" s="304"/>
      <c r="F73" s="304"/>
      <c r="G73" s="304"/>
      <c r="H73" s="304"/>
      <c r="I73" s="303">
        <f t="shared" si="1"/>
        <v>0</v>
      </c>
    </row>
    <row r="74" ht="20.25" customHeight="1" spans="1:9">
      <c r="A74" s="301" t="s">
        <v>210</v>
      </c>
      <c r="B74" s="302" t="s">
        <v>211</v>
      </c>
      <c r="C74" s="303"/>
      <c r="D74" s="304"/>
      <c r="E74" s="304"/>
      <c r="F74" s="304"/>
      <c r="G74" s="304"/>
      <c r="H74" s="304"/>
      <c r="I74" s="303">
        <f t="shared" si="1"/>
        <v>0</v>
      </c>
    </row>
    <row r="75" ht="20.25" customHeight="1" spans="1:9">
      <c r="A75" s="314" t="s">
        <v>212</v>
      </c>
      <c r="B75" s="309" t="s">
        <v>213</v>
      </c>
      <c r="C75" s="303"/>
      <c r="D75" s="304"/>
      <c r="E75" s="304"/>
      <c r="F75" s="304"/>
      <c r="G75" s="304"/>
      <c r="H75" s="304"/>
      <c r="I75" s="303">
        <f t="shared" si="1"/>
        <v>0</v>
      </c>
    </row>
    <row r="76" ht="20.25" customHeight="1" spans="1:9">
      <c r="A76" s="314" t="s">
        <v>214</v>
      </c>
      <c r="B76" s="308" t="s">
        <v>215</v>
      </c>
      <c r="C76" s="303"/>
      <c r="D76" s="304"/>
      <c r="E76" s="304"/>
      <c r="F76" s="304"/>
      <c r="G76" s="304"/>
      <c r="H76" s="304"/>
      <c r="I76" s="303">
        <f t="shared" si="1"/>
        <v>0</v>
      </c>
    </row>
    <row r="77" ht="20.25" customHeight="1" spans="1:9">
      <c r="A77" s="314" t="s">
        <v>216</v>
      </c>
      <c r="B77" s="308" t="s">
        <v>217</v>
      </c>
      <c r="C77" s="303"/>
      <c r="D77" s="304"/>
      <c r="E77" s="304"/>
      <c r="F77" s="304"/>
      <c r="G77" s="304"/>
      <c r="H77" s="304"/>
      <c r="I77" s="303">
        <f t="shared" si="1"/>
        <v>0</v>
      </c>
    </row>
    <row r="78" ht="20.25" customHeight="1" spans="1:9">
      <c r="A78" s="301" t="s">
        <v>218</v>
      </c>
      <c r="B78" s="309" t="s">
        <v>219</v>
      </c>
      <c r="C78" s="303"/>
      <c r="D78" s="304"/>
      <c r="E78" s="304"/>
      <c r="F78" s="304"/>
      <c r="G78" s="304"/>
      <c r="H78" s="304"/>
      <c r="I78" s="303">
        <f t="shared" si="1"/>
        <v>0</v>
      </c>
    </row>
    <row r="79" ht="20.25" customHeight="1" spans="1:9">
      <c r="A79" s="301" t="s">
        <v>222</v>
      </c>
      <c r="B79" s="308" t="s">
        <v>223</v>
      </c>
      <c r="C79" s="303">
        <v>759</v>
      </c>
      <c r="D79" s="304">
        <v>555</v>
      </c>
      <c r="E79" s="304">
        <v>204</v>
      </c>
      <c r="F79" s="304"/>
      <c r="G79" s="304"/>
      <c r="H79" s="304"/>
      <c r="I79" s="303">
        <f t="shared" si="1"/>
        <v>0</v>
      </c>
    </row>
    <row r="80" ht="20.25" customHeight="1" spans="1:9">
      <c r="A80" s="301" t="s">
        <v>224</v>
      </c>
      <c r="B80" s="302" t="s">
        <v>225</v>
      </c>
      <c r="C80" s="303">
        <v>34</v>
      </c>
      <c r="D80" s="304">
        <v>34</v>
      </c>
      <c r="E80" s="304"/>
      <c r="F80" s="304"/>
      <c r="G80" s="304"/>
      <c r="H80" s="304"/>
      <c r="I80" s="303">
        <f t="shared" si="1"/>
        <v>0</v>
      </c>
    </row>
    <row r="81" ht="20.25" customHeight="1" spans="1:9">
      <c r="A81" s="301" t="s">
        <v>226</v>
      </c>
      <c r="B81" s="302" t="s">
        <v>227</v>
      </c>
      <c r="C81" s="303"/>
      <c r="D81" s="304"/>
      <c r="E81" s="304"/>
      <c r="F81" s="304"/>
      <c r="G81" s="304"/>
      <c r="H81" s="304"/>
      <c r="I81" s="303">
        <f t="shared" si="1"/>
        <v>0</v>
      </c>
    </row>
    <row r="82" ht="20.25" customHeight="1" spans="1:9">
      <c r="A82" s="301" t="s">
        <v>228</v>
      </c>
      <c r="B82" s="309" t="s">
        <v>229</v>
      </c>
      <c r="C82" s="303"/>
      <c r="D82" s="304"/>
      <c r="E82" s="304"/>
      <c r="F82" s="304"/>
      <c r="G82" s="304"/>
      <c r="H82" s="304"/>
      <c r="I82" s="303">
        <f t="shared" si="1"/>
        <v>0</v>
      </c>
    </row>
    <row r="83" ht="20.25" customHeight="1" spans="1:9">
      <c r="A83" s="301" t="s">
        <v>230</v>
      </c>
      <c r="B83" s="302" t="s">
        <v>231</v>
      </c>
      <c r="C83" s="303">
        <v>304</v>
      </c>
      <c r="D83" s="304">
        <v>274</v>
      </c>
      <c r="E83" s="304">
        <v>30</v>
      </c>
      <c r="F83" s="304"/>
      <c r="G83" s="304"/>
      <c r="H83" s="304"/>
      <c r="I83" s="303">
        <f t="shared" si="1"/>
        <v>0</v>
      </c>
    </row>
    <row r="84" ht="20.25" customHeight="1" spans="1:9">
      <c r="A84" s="301" t="s">
        <v>232</v>
      </c>
      <c r="B84" s="302" t="s">
        <v>233</v>
      </c>
      <c r="C84" s="303"/>
      <c r="D84" s="304"/>
      <c r="E84" s="304"/>
      <c r="F84" s="304"/>
      <c r="G84" s="304"/>
      <c r="H84" s="304"/>
      <c r="I84" s="303">
        <f t="shared" si="1"/>
        <v>0</v>
      </c>
    </row>
    <row r="85" ht="20.25" customHeight="1" spans="1:9">
      <c r="A85" s="301" t="s">
        <v>236</v>
      </c>
      <c r="B85" s="309" t="s">
        <v>237</v>
      </c>
      <c r="C85" s="303">
        <v>527</v>
      </c>
      <c r="D85" s="304">
        <v>518</v>
      </c>
      <c r="E85" s="304">
        <v>9</v>
      </c>
      <c r="F85" s="304"/>
      <c r="G85" s="304"/>
      <c r="H85" s="304"/>
      <c r="I85" s="303">
        <f t="shared" si="1"/>
        <v>0</v>
      </c>
    </row>
    <row r="86" ht="20.25" customHeight="1" spans="1:9">
      <c r="A86" s="301" t="s">
        <v>238</v>
      </c>
      <c r="B86" s="302" t="s">
        <v>239</v>
      </c>
      <c r="C86" s="303">
        <v>1759</v>
      </c>
      <c r="D86" s="304">
        <v>433</v>
      </c>
      <c r="E86" s="304">
        <v>1326</v>
      </c>
      <c r="F86" s="304"/>
      <c r="G86" s="304"/>
      <c r="H86" s="304"/>
      <c r="I86" s="303">
        <f t="shared" si="1"/>
        <v>0</v>
      </c>
    </row>
    <row r="87" ht="20.25" customHeight="1" spans="1:9">
      <c r="A87" s="301" t="s">
        <v>240</v>
      </c>
      <c r="B87" s="302" t="s">
        <v>241</v>
      </c>
      <c r="C87" s="303">
        <v>41821</v>
      </c>
      <c r="D87" s="304">
        <v>41322</v>
      </c>
      <c r="E87" s="304">
        <v>499</v>
      </c>
      <c r="F87" s="304"/>
      <c r="G87" s="304"/>
      <c r="H87" s="304"/>
      <c r="I87" s="303">
        <f t="shared" si="1"/>
        <v>0</v>
      </c>
    </row>
    <row r="88" ht="20.25" customHeight="1" spans="1:9">
      <c r="A88" s="301" t="s">
        <v>242</v>
      </c>
      <c r="B88" s="309" t="s">
        <v>243</v>
      </c>
      <c r="C88" s="303"/>
      <c r="D88" s="304"/>
      <c r="E88" s="304"/>
      <c r="F88" s="304"/>
      <c r="G88" s="304"/>
      <c r="H88" s="304"/>
      <c r="I88" s="303">
        <f t="shared" si="1"/>
        <v>0</v>
      </c>
    </row>
    <row r="89" ht="20.25" customHeight="1" spans="1:9">
      <c r="A89" s="301" t="s">
        <v>244</v>
      </c>
      <c r="B89" s="308" t="s">
        <v>245</v>
      </c>
      <c r="C89" s="303">
        <v>2952</v>
      </c>
      <c r="D89" s="304">
        <v>1459</v>
      </c>
      <c r="E89" s="304">
        <v>1493</v>
      </c>
      <c r="F89" s="304"/>
      <c r="G89" s="304"/>
      <c r="H89" s="304"/>
      <c r="I89" s="303">
        <f t="shared" si="1"/>
        <v>0</v>
      </c>
    </row>
    <row r="90" ht="20.25" customHeight="1" spans="1:9">
      <c r="A90" s="301" t="s">
        <v>246</v>
      </c>
      <c r="B90" s="302" t="s">
        <v>247</v>
      </c>
      <c r="C90" s="303">
        <v>5157</v>
      </c>
      <c r="D90" s="304">
        <v>2253</v>
      </c>
      <c r="E90" s="304">
        <v>2904</v>
      </c>
      <c r="F90" s="304"/>
      <c r="G90" s="304"/>
      <c r="H90" s="304"/>
      <c r="I90" s="303">
        <f t="shared" si="1"/>
        <v>0</v>
      </c>
    </row>
    <row r="91" ht="20.25" customHeight="1" spans="1:9">
      <c r="A91" s="301" t="s">
        <v>248</v>
      </c>
      <c r="B91" s="302" t="s">
        <v>249</v>
      </c>
      <c r="C91" s="303">
        <v>1288</v>
      </c>
      <c r="D91" s="304">
        <v>945</v>
      </c>
      <c r="E91" s="304">
        <v>343</v>
      </c>
      <c r="F91" s="304"/>
      <c r="G91" s="304"/>
      <c r="H91" s="304"/>
      <c r="I91" s="303">
        <f t="shared" si="1"/>
        <v>0</v>
      </c>
    </row>
    <row r="92" ht="20.25" customHeight="1" spans="1:9">
      <c r="A92" s="301" t="s">
        <v>250</v>
      </c>
      <c r="B92" s="309" t="s">
        <v>251</v>
      </c>
      <c r="C92" s="303">
        <v>526</v>
      </c>
      <c r="D92" s="304">
        <v>409</v>
      </c>
      <c r="E92" s="304">
        <v>117</v>
      </c>
      <c r="F92" s="304"/>
      <c r="G92" s="304"/>
      <c r="H92" s="304"/>
      <c r="I92" s="303">
        <f t="shared" si="1"/>
        <v>0</v>
      </c>
    </row>
    <row r="93" ht="20.25" customHeight="1" spans="1:9">
      <c r="A93" s="301" t="s">
        <v>252</v>
      </c>
      <c r="B93" s="308" t="s">
        <v>253</v>
      </c>
      <c r="C93" s="303">
        <v>2349</v>
      </c>
      <c r="D93" s="304">
        <v>382</v>
      </c>
      <c r="E93" s="304">
        <v>1967</v>
      </c>
      <c r="F93" s="304"/>
      <c r="G93" s="304"/>
      <c r="H93" s="304"/>
      <c r="I93" s="303">
        <f t="shared" si="1"/>
        <v>0</v>
      </c>
    </row>
    <row r="94" ht="20.25" customHeight="1" spans="1:9">
      <c r="A94" s="301" t="s">
        <v>254</v>
      </c>
      <c r="B94" s="308" t="s">
        <v>255</v>
      </c>
      <c r="C94" s="303"/>
      <c r="D94" s="304"/>
      <c r="E94" s="304"/>
      <c r="F94" s="304"/>
      <c r="G94" s="304"/>
      <c r="H94" s="304"/>
      <c r="I94" s="303">
        <f t="shared" si="1"/>
        <v>0</v>
      </c>
    </row>
    <row r="95" ht="20.25" customHeight="1" spans="1:9">
      <c r="A95" s="301" t="s">
        <v>256</v>
      </c>
      <c r="B95" s="302" t="s">
        <v>257</v>
      </c>
      <c r="C95" s="303">
        <v>5042</v>
      </c>
      <c r="D95" s="304">
        <v>853</v>
      </c>
      <c r="E95" s="304">
        <v>4189</v>
      </c>
      <c r="F95" s="304"/>
      <c r="G95" s="304"/>
      <c r="H95" s="304"/>
      <c r="I95" s="303">
        <f t="shared" si="1"/>
        <v>0</v>
      </c>
    </row>
    <row r="96" ht="19.5" customHeight="1" spans="1:9">
      <c r="A96" s="301" t="s">
        <v>258</v>
      </c>
      <c r="B96" s="308" t="s">
        <v>259</v>
      </c>
      <c r="C96" s="303">
        <v>147</v>
      </c>
      <c r="D96" s="304">
        <v>52</v>
      </c>
      <c r="E96" s="304">
        <v>95</v>
      </c>
      <c r="F96" s="304"/>
      <c r="G96" s="304"/>
      <c r="H96" s="304"/>
      <c r="I96" s="303">
        <f t="shared" si="1"/>
        <v>0</v>
      </c>
    </row>
    <row r="97" ht="20.25" customHeight="1" spans="1:9">
      <c r="A97" s="301" t="s">
        <v>260</v>
      </c>
      <c r="B97" s="302" t="s">
        <v>261</v>
      </c>
      <c r="C97" s="303">
        <v>3317</v>
      </c>
      <c r="D97" s="304">
        <v>200</v>
      </c>
      <c r="E97" s="304">
        <v>3117</v>
      </c>
      <c r="F97" s="304"/>
      <c r="G97" s="304"/>
      <c r="H97" s="304"/>
      <c r="I97" s="303">
        <f t="shared" si="1"/>
        <v>0</v>
      </c>
    </row>
    <row r="98" ht="20.25" customHeight="1" spans="1:9">
      <c r="A98" s="301" t="s">
        <v>262</v>
      </c>
      <c r="B98" s="302" t="s">
        <v>263</v>
      </c>
      <c r="C98" s="303"/>
      <c r="D98" s="304"/>
      <c r="E98" s="304"/>
      <c r="F98" s="304"/>
      <c r="G98" s="304"/>
      <c r="H98" s="304"/>
      <c r="I98" s="303">
        <f t="shared" si="1"/>
        <v>0</v>
      </c>
    </row>
    <row r="99" ht="20.25" customHeight="1" spans="1:9">
      <c r="A99" s="301" t="s">
        <v>264</v>
      </c>
      <c r="B99" s="309" t="s">
        <v>265</v>
      </c>
      <c r="C99" s="303">
        <v>18</v>
      </c>
      <c r="D99" s="304">
        <v>1</v>
      </c>
      <c r="E99" s="304">
        <v>17</v>
      </c>
      <c r="F99" s="304"/>
      <c r="G99" s="304"/>
      <c r="H99" s="304"/>
      <c r="I99" s="303">
        <f t="shared" si="1"/>
        <v>0</v>
      </c>
    </row>
    <row r="100" ht="20.25" customHeight="1" spans="1:9">
      <c r="A100" s="301" t="s">
        <v>266</v>
      </c>
      <c r="B100" s="308" t="s">
        <v>267</v>
      </c>
      <c r="C100" s="303">
        <v>9431</v>
      </c>
      <c r="D100" s="304">
        <v>76</v>
      </c>
      <c r="E100" s="304">
        <v>9355</v>
      </c>
      <c r="F100" s="304"/>
      <c r="G100" s="304"/>
      <c r="H100" s="304"/>
      <c r="I100" s="303">
        <f t="shared" si="1"/>
        <v>0</v>
      </c>
    </row>
    <row r="101" ht="20.25" customHeight="1" spans="1:9">
      <c r="A101" s="301" t="s">
        <v>268</v>
      </c>
      <c r="B101" s="302" t="s">
        <v>269</v>
      </c>
      <c r="C101" s="303"/>
      <c r="D101" s="304"/>
      <c r="E101" s="304"/>
      <c r="F101" s="304"/>
      <c r="G101" s="304"/>
      <c r="H101" s="304"/>
      <c r="I101" s="303">
        <f t="shared" si="1"/>
        <v>0</v>
      </c>
    </row>
    <row r="102" ht="20.25" customHeight="1" spans="1:9">
      <c r="A102" s="301" t="s">
        <v>270</v>
      </c>
      <c r="B102" s="308" t="s">
        <v>271</v>
      </c>
      <c r="C102" s="303">
        <v>277</v>
      </c>
      <c r="D102" s="304">
        <v>271</v>
      </c>
      <c r="E102" s="304">
        <v>6</v>
      </c>
      <c r="F102" s="304"/>
      <c r="G102" s="304"/>
      <c r="H102" s="304"/>
      <c r="I102" s="303">
        <f t="shared" si="1"/>
        <v>0</v>
      </c>
    </row>
    <row r="103" ht="20.25" customHeight="1" spans="1:9">
      <c r="A103" s="301" t="s">
        <v>272</v>
      </c>
      <c r="B103" s="308" t="s">
        <v>273</v>
      </c>
      <c r="C103" s="303"/>
      <c r="D103" s="304"/>
      <c r="E103" s="304"/>
      <c r="F103" s="304"/>
      <c r="G103" s="304"/>
      <c r="H103" s="304"/>
      <c r="I103" s="303">
        <f t="shared" si="1"/>
        <v>0</v>
      </c>
    </row>
    <row r="104" ht="20.25" customHeight="1" spans="1:9">
      <c r="A104" s="301" t="s">
        <v>274</v>
      </c>
      <c r="B104" s="308" t="s">
        <v>275</v>
      </c>
      <c r="C104" s="303">
        <v>438</v>
      </c>
      <c r="D104" s="304"/>
      <c r="E104" s="304">
        <v>438</v>
      </c>
      <c r="F104" s="304"/>
      <c r="G104" s="304"/>
      <c r="H104" s="304"/>
      <c r="I104" s="303">
        <f t="shared" si="1"/>
        <v>0</v>
      </c>
    </row>
    <row r="105" ht="20.25" customHeight="1" spans="1:9">
      <c r="A105" s="301" t="s">
        <v>278</v>
      </c>
      <c r="B105" s="302" t="s">
        <v>279</v>
      </c>
      <c r="C105" s="303">
        <v>142</v>
      </c>
      <c r="D105" s="304">
        <v>142</v>
      </c>
      <c r="E105" s="304"/>
      <c r="F105" s="304"/>
      <c r="G105" s="304"/>
      <c r="H105" s="304"/>
      <c r="I105" s="303">
        <f t="shared" si="1"/>
        <v>0</v>
      </c>
    </row>
    <row r="106" ht="20.25" customHeight="1" spans="1:9">
      <c r="A106" s="301" t="s">
        <v>280</v>
      </c>
      <c r="B106" s="302" t="s">
        <v>281</v>
      </c>
      <c r="C106" s="303">
        <v>1252</v>
      </c>
      <c r="D106" s="304">
        <v>1252</v>
      </c>
      <c r="E106" s="304"/>
      <c r="F106" s="304"/>
      <c r="G106" s="304"/>
      <c r="H106" s="304"/>
      <c r="I106" s="303">
        <f t="shared" si="1"/>
        <v>0</v>
      </c>
    </row>
    <row r="107" ht="20.25" customHeight="1" spans="1:9">
      <c r="A107" s="301" t="s">
        <v>282</v>
      </c>
      <c r="B107" s="309" t="s">
        <v>283</v>
      </c>
      <c r="C107" s="303">
        <v>1381</v>
      </c>
      <c r="D107" s="304">
        <v>1077</v>
      </c>
      <c r="E107" s="304">
        <v>304</v>
      </c>
      <c r="F107" s="304"/>
      <c r="G107" s="304"/>
      <c r="H107" s="304"/>
      <c r="I107" s="303">
        <f t="shared" si="1"/>
        <v>0</v>
      </c>
    </row>
    <row r="108" ht="20.25" customHeight="1" spans="1:9">
      <c r="A108" s="301" t="s">
        <v>284</v>
      </c>
      <c r="B108" s="302" t="s">
        <v>285</v>
      </c>
      <c r="C108" s="303">
        <v>3597</v>
      </c>
      <c r="D108" s="304">
        <v>3593</v>
      </c>
      <c r="E108" s="304">
        <v>4</v>
      </c>
      <c r="F108" s="304"/>
      <c r="G108" s="304"/>
      <c r="H108" s="304"/>
      <c r="I108" s="303">
        <f t="shared" si="1"/>
        <v>0</v>
      </c>
    </row>
    <row r="109" ht="20.25" customHeight="1" spans="1:9">
      <c r="A109" s="301" t="s">
        <v>286</v>
      </c>
      <c r="B109" s="309" t="s">
        <v>287</v>
      </c>
      <c r="C109" s="303"/>
      <c r="D109" s="304"/>
      <c r="E109" s="304"/>
      <c r="F109" s="304"/>
      <c r="G109" s="304"/>
      <c r="H109" s="304"/>
      <c r="I109" s="303">
        <f t="shared" si="1"/>
        <v>0</v>
      </c>
    </row>
    <row r="110" ht="20.25" customHeight="1" spans="1:9">
      <c r="A110" s="301" t="s">
        <v>289</v>
      </c>
      <c r="B110" s="309" t="s">
        <v>290</v>
      </c>
      <c r="C110" s="303">
        <v>3245</v>
      </c>
      <c r="D110" s="304"/>
      <c r="E110" s="304">
        <v>3245</v>
      </c>
      <c r="F110" s="304"/>
      <c r="G110" s="304"/>
      <c r="H110" s="304"/>
      <c r="I110" s="303">
        <f t="shared" si="1"/>
        <v>0</v>
      </c>
    </row>
    <row r="111" ht="20.25" customHeight="1" spans="1:9">
      <c r="A111" s="301" t="s">
        <v>291</v>
      </c>
      <c r="B111" s="309" t="s">
        <v>292</v>
      </c>
      <c r="C111" s="303">
        <v>3827</v>
      </c>
      <c r="D111" s="304">
        <v>3591</v>
      </c>
      <c r="E111" s="304">
        <v>236</v>
      </c>
      <c r="F111" s="304"/>
      <c r="G111" s="304"/>
      <c r="H111" s="304"/>
      <c r="I111" s="303">
        <f t="shared" si="1"/>
        <v>0</v>
      </c>
    </row>
    <row r="112" ht="20.25" customHeight="1" spans="1:9">
      <c r="A112" s="301" t="s">
        <v>293</v>
      </c>
      <c r="B112" s="309" t="s">
        <v>294</v>
      </c>
      <c r="C112" s="303">
        <v>4516</v>
      </c>
      <c r="D112" s="304"/>
      <c r="E112" s="304">
        <v>4516</v>
      </c>
      <c r="F112" s="304"/>
      <c r="G112" s="304"/>
      <c r="H112" s="304"/>
      <c r="I112" s="303">
        <f t="shared" si="1"/>
        <v>0</v>
      </c>
    </row>
    <row r="113" ht="20.25" customHeight="1" spans="1:9">
      <c r="A113" s="301" t="s">
        <v>295</v>
      </c>
      <c r="B113" s="309" t="s">
        <v>296</v>
      </c>
      <c r="C113" s="303"/>
      <c r="D113" s="304"/>
      <c r="E113" s="304"/>
      <c r="F113" s="304"/>
      <c r="G113" s="304"/>
      <c r="H113" s="304"/>
      <c r="I113" s="303">
        <f t="shared" si="1"/>
        <v>0</v>
      </c>
    </row>
    <row r="114" ht="20.25" customHeight="1" spans="1:9">
      <c r="A114" s="301" t="s">
        <v>297</v>
      </c>
      <c r="B114" s="309" t="s">
        <v>298</v>
      </c>
      <c r="C114" s="303">
        <v>78</v>
      </c>
      <c r="D114" s="304"/>
      <c r="E114" s="304">
        <v>78</v>
      </c>
      <c r="F114" s="304"/>
      <c r="G114" s="304"/>
      <c r="H114" s="304"/>
      <c r="I114" s="303">
        <f t="shared" si="1"/>
        <v>0</v>
      </c>
    </row>
    <row r="115" ht="20.25" customHeight="1" spans="1:9">
      <c r="A115" s="301" t="s">
        <v>299</v>
      </c>
      <c r="B115" s="309" t="s">
        <v>300</v>
      </c>
      <c r="C115" s="303">
        <v>44</v>
      </c>
      <c r="D115" s="304">
        <v>44</v>
      </c>
      <c r="E115" s="304"/>
      <c r="F115" s="304"/>
      <c r="G115" s="304"/>
      <c r="H115" s="304"/>
      <c r="I115" s="303">
        <f t="shared" si="1"/>
        <v>0</v>
      </c>
    </row>
    <row r="116" ht="20.25" customHeight="1" spans="1:9">
      <c r="A116" s="301" t="s">
        <v>301</v>
      </c>
      <c r="B116" s="309" t="s">
        <v>302</v>
      </c>
      <c r="C116" s="303"/>
      <c r="D116" s="304"/>
      <c r="E116" s="304"/>
      <c r="F116" s="304"/>
      <c r="G116" s="304"/>
      <c r="H116" s="304"/>
      <c r="I116" s="303">
        <f t="shared" si="1"/>
        <v>0</v>
      </c>
    </row>
    <row r="117" ht="18.65" customHeight="1" spans="1:9">
      <c r="A117" s="225">
        <v>21017</v>
      </c>
      <c r="B117" s="225" t="s">
        <v>303</v>
      </c>
      <c r="C117" s="306"/>
      <c r="D117" s="109"/>
      <c r="E117" s="109"/>
      <c r="F117" s="109"/>
      <c r="G117" s="109"/>
      <c r="H117" s="109"/>
      <c r="I117" s="108">
        <f t="shared" si="1"/>
        <v>0</v>
      </c>
    </row>
    <row r="118" ht="18.65" customHeight="1" spans="1:9">
      <c r="A118" s="225">
        <v>21018</v>
      </c>
      <c r="B118" s="225" t="s">
        <v>304</v>
      </c>
      <c r="C118" s="306"/>
      <c r="D118" s="109"/>
      <c r="E118" s="109"/>
      <c r="F118" s="109"/>
      <c r="G118" s="109"/>
      <c r="H118" s="109"/>
      <c r="I118" s="108">
        <f t="shared" si="1"/>
        <v>0</v>
      </c>
    </row>
    <row r="119" ht="18.65" customHeight="1" spans="1:9">
      <c r="A119" s="301" t="s">
        <v>305</v>
      </c>
      <c r="B119" s="309" t="s">
        <v>306</v>
      </c>
      <c r="C119" s="303"/>
      <c r="D119" s="304"/>
      <c r="E119" s="304"/>
      <c r="F119" s="304"/>
      <c r="G119" s="304"/>
      <c r="H119" s="304"/>
      <c r="I119" s="303">
        <f t="shared" si="1"/>
        <v>0</v>
      </c>
    </row>
    <row r="120" ht="18.65" customHeight="1" spans="1:9">
      <c r="A120" s="301" t="s">
        <v>309</v>
      </c>
      <c r="B120" s="309" t="s">
        <v>310</v>
      </c>
      <c r="C120" s="303">
        <v>14</v>
      </c>
      <c r="D120" s="304">
        <v>14</v>
      </c>
      <c r="E120" s="304"/>
      <c r="F120" s="304"/>
      <c r="G120" s="304"/>
      <c r="H120" s="304"/>
      <c r="I120" s="303">
        <f t="shared" si="1"/>
        <v>0</v>
      </c>
    </row>
    <row r="121" ht="20.25" customHeight="1" spans="1:9">
      <c r="A121" s="301" t="s">
        <v>311</v>
      </c>
      <c r="B121" s="309" t="s">
        <v>312</v>
      </c>
      <c r="C121" s="303"/>
      <c r="D121" s="304"/>
      <c r="E121" s="304"/>
      <c r="F121" s="304"/>
      <c r="G121" s="304"/>
      <c r="H121" s="304"/>
      <c r="I121" s="303">
        <f t="shared" si="1"/>
        <v>0</v>
      </c>
    </row>
    <row r="122" ht="20.25" customHeight="1" spans="1:9">
      <c r="A122" s="301" t="s">
        <v>313</v>
      </c>
      <c r="B122" s="309" t="s">
        <v>314</v>
      </c>
      <c r="C122" s="303">
        <v>1593</v>
      </c>
      <c r="D122" s="304">
        <v>1593</v>
      </c>
      <c r="E122" s="304"/>
      <c r="F122" s="304"/>
      <c r="G122" s="304"/>
      <c r="H122" s="304"/>
      <c r="I122" s="303">
        <f t="shared" si="1"/>
        <v>0</v>
      </c>
    </row>
    <row r="123" ht="20.25" customHeight="1" spans="1:9">
      <c r="A123" s="301" t="s">
        <v>315</v>
      </c>
      <c r="B123" s="309" t="s">
        <v>316</v>
      </c>
      <c r="C123" s="303"/>
      <c r="D123" s="304"/>
      <c r="E123" s="304"/>
      <c r="F123" s="304"/>
      <c r="G123" s="304"/>
      <c r="H123" s="304"/>
      <c r="I123" s="303">
        <f t="shared" si="1"/>
        <v>0</v>
      </c>
    </row>
    <row r="124" ht="20.25" customHeight="1" spans="1:9">
      <c r="A124" s="301" t="s">
        <v>317</v>
      </c>
      <c r="B124" s="309" t="s">
        <v>318</v>
      </c>
      <c r="C124" s="303"/>
      <c r="D124" s="304"/>
      <c r="E124" s="304"/>
      <c r="F124" s="304"/>
      <c r="G124" s="304"/>
      <c r="H124" s="304"/>
      <c r="I124" s="303">
        <f t="shared" si="1"/>
        <v>0</v>
      </c>
    </row>
    <row r="125" ht="20.25" customHeight="1" spans="1:9">
      <c r="A125" s="301" t="s">
        <v>319</v>
      </c>
      <c r="B125" s="309" t="s">
        <v>320</v>
      </c>
      <c r="C125" s="303"/>
      <c r="D125" s="304"/>
      <c r="E125" s="304"/>
      <c r="F125" s="304"/>
      <c r="G125" s="304"/>
      <c r="H125" s="304"/>
      <c r="I125" s="303">
        <f t="shared" si="1"/>
        <v>0</v>
      </c>
    </row>
    <row r="126" ht="20.25" customHeight="1" spans="1:9">
      <c r="A126" s="301" t="s">
        <v>321</v>
      </c>
      <c r="B126" s="309" t="s">
        <v>322</v>
      </c>
      <c r="C126" s="303"/>
      <c r="D126" s="304"/>
      <c r="E126" s="304"/>
      <c r="F126" s="304"/>
      <c r="G126" s="304"/>
      <c r="H126" s="304"/>
      <c r="I126" s="303">
        <f t="shared" si="1"/>
        <v>0</v>
      </c>
    </row>
    <row r="127" ht="20.25" customHeight="1" spans="1:9">
      <c r="A127" s="301" t="s">
        <v>323</v>
      </c>
      <c r="B127" s="309" t="s">
        <v>324</v>
      </c>
      <c r="C127" s="303"/>
      <c r="D127" s="304"/>
      <c r="E127" s="304"/>
      <c r="F127" s="304"/>
      <c r="G127" s="304"/>
      <c r="H127" s="304"/>
      <c r="I127" s="303">
        <f t="shared" si="1"/>
        <v>0</v>
      </c>
    </row>
    <row r="128" ht="20.25" customHeight="1" spans="1:9">
      <c r="A128" s="301" t="s">
        <v>325</v>
      </c>
      <c r="B128" s="309" t="s">
        <v>326</v>
      </c>
      <c r="C128" s="303"/>
      <c r="D128" s="304"/>
      <c r="E128" s="304"/>
      <c r="F128" s="304"/>
      <c r="G128" s="304"/>
      <c r="H128" s="304"/>
      <c r="I128" s="303">
        <f t="shared" si="1"/>
        <v>0</v>
      </c>
    </row>
    <row r="129" ht="20.25" customHeight="1" spans="1:9">
      <c r="A129" s="301" t="s">
        <v>327</v>
      </c>
      <c r="B129" s="309" t="s">
        <v>328</v>
      </c>
      <c r="C129" s="303"/>
      <c r="D129" s="304"/>
      <c r="E129" s="304"/>
      <c r="F129" s="304"/>
      <c r="G129" s="304"/>
      <c r="H129" s="304"/>
      <c r="I129" s="303">
        <f t="shared" si="1"/>
        <v>0</v>
      </c>
    </row>
    <row r="130" ht="20.25" customHeight="1" spans="1:9">
      <c r="A130" s="301" t="s">
        <v>329</v>
      </c>
      <c r="B130" s="309" t="s">
        <v>330</v>
      </c>
      <c r="C130" s="303"/>
      <c r="D130" s="304"/>
      <c r="E130" s="304"/>
      <c r="F130" s="304"/>
      <c r="G130" s="304"/>
      <c r="H130" s="304"/>
      <c r="I130" s="303">
        <f t="shared" si="1"/>
        <v>0</v>
      </c>
    </row>
    <row r="131" ht="20.25" customHeight="1" spans="1:9">
      <c r="A131" s="301" t="s">
        <v>331</v>
      </c>
      <c r="B131" s="309" t="s">
        <v>332</v>
      </c>
      <c r="C131" s="303"/>
      <c r="D131" s="304"/>
      <c r="E131" s="304"/>
      <c r="F131" s="304"/>
      <c r="G131" s="304"/>
      <c r="H131" s="304"/>
      <c r="I131" s="303">
        <f t="shared" si="1"/>
        <v>0</v>
      </c>
    </row>
    <row r="132" ht="20.25" customHeight="1" spans="1:9">
      <c r="A132" s="301" t="s">
        <v>333</v>
      </c>
      <c r="B132" s="309" t="s">
        <v>334</v>
      </c>
      <c r="C132" s="303"/>
      <c r="D132" s="304"/>
      <c r="E132" s="304"/>
      <c r="F132" s="304"/>
      <c r="G132" s="304"/>
      <c r="H132" s="304"/>
      <c r="I132" s="303">
        <f t="shared" si="1"/>
        <v>0</v>
      </c>
    </row>
    <row r="133" ht="20.25" customHeight="1" spans="1:9">
      <c r="A133" s="301" t="s">
        <v>335</v>
      </c>
      <c r="B133" s="309" t="s">
        <v>336</v>
      </c>
      <c r="C133" s="303"/>
      <c r="D133" s="304"/>
      <c r="E133" s="304"/>
      <c r="F133" s="304"/>
      <c r="G133" s="304"/>
      <c r="H133" s="304"/>
      <c r="I133" s="303">
        <f t="shared" si="1"/>
        <v>0</v>
      </c>
    </row>
    <row r="134" ht="20.25" customHeight="1" spans="1:9">
      <c r="A134" s="301" t="s">
        <v>337</v>
      </c>
      <c r="B134" s="309" t="s">
        <v>338</v>
      </c>
      <c r="C134" s="303"/>
      <c r="D134" s="304"/>
      <c r="E134" s="304"/>
      <c r="F134" s="304"/>
      <c r="G134" s="304"/>
      <c r="H134" s="304"/>
      <c r="I134" s="303">
        <f t="shared" ref="I134:I197" si="2">C134-SUM(D134:H134)</f>
        <v>0</v>
      </c>
    </row>
    <row r="135" ht="20.25" customHeight="1" spans="1:9">
      <c r="A135" s="301" t="s">
        <v>341</v>
      </c>
      <c r="B135" s="315" t="s">
        <v>342</v>
      </c>
      <c r="C135" s="303">
        <v>688</v>
      </c>
      <c r="D135" s="304">
        <v>688</v>
      </c>
      <c r="E135" s="304"/>
      <c r="F135" s="304"/>
      <c r="G135" s="304"/>
      <c r="H135" s="304"/>
      <c r="I135" s="303">
        <f t="shared" si="2"/>
        <v>0</v>
      </c>
    </row>
    <row r="136" ht="20.25" customHeight="1" spans="1:9">
      <c r="A136" s="301" t="s">
        <v>343</v>
      </c>
      <c r="B136" s="309" t="s">
        <v>344</v>
      </c>
      <c r="C136" s="303">
        <v>9</v>
      </c>
      <c r="D136" s="304">
        <v>9</v>
      </c>
      <c r="E136" s="304"/>
      <c r="F136" s="304"/>
      <c r="G136" s="304"/>
      <c r="H136" s="304"/>
      <c r="I136" s="303">
        <f t="shared" si="2"/>
        <v>0</v>
      </c>
    </row>
    <row r="137" ht="20.25" customHeight="1" spans="1:9">
      <c r="A137" s="301" t="s">
        <v>345</v>
      </c>
      <c r="B137" s="309" t="s">
        <v>346</v>
      </c>
      <c r="C137" s="303">
        <v>22398</v>
      </c>
      <c r="D137" s="304">
        <v>16955</v>
      </c>
      <c r="E137" s="304">
        <v>5443</v>
      </c>
      <c r="F137" s="304"/>
      <c r="G137" s="304"/>
      <c r="H137" s="304"/>
      <c r="I137" s="303">
        <f t="shared" si="2"/>
        <v>0</v>
      </c>
    </row>
    <row r="138" ht="20.25" customHeight="1" spans="1:9">
      <c r="A138" s="301" t="s">
        <v>347</v>
      </c>
      <c r="B138" s="309" t="s">
        <v>348</v>
      </c>
      <c r="C138" s="303">
        <v>1170</v>
      </c>
      <c r="D138" s="304">
        <v>1170</v>
      </c>
      <c r="E138" s="304"/>
      <c r="F138" s="304"/>
      <c r="G138" s="304"/>
      <c r="H138" s="304"/>
      <c r="I138" s="303">
        <f t="shared" si="2"/>
        <v>0</v>
      </c>
    </row>
    <row r="139" ht="20.25" customHeight="1" spans="1:9">
      <c r="A139" s="301" t="s">
        <v>349</v>
      </c>
      <c r="B139" s="309" t="s">
        <v>350</v>
      </c>
      <c r="C139" s="303"/>
      <c r="D139" s="304"/>
      <c r="E139" s="304"/>
      <c r="F139" s="304"/>
      <c r="G139" s="304"/>
      <c r="H139" s="304"/>
      <c r="I139" s="303">
        <f t="shared" si="2"/>
        <v>0</v>
      </c>
    </row>
    <row r="140" ht="20.25" customHeight="1" spans="1:9">
      <c r="A140" s="301" t="s">
        <v>351</v>
      </c>
      <c r="B140" s="309" t="s">
        <v>352</v>
      </c>
      <c r="C140" s="303">
        <v>43</v>
      </c>
      <c r="D140" s="304">
        <v>43</v>
      </c>
      <c r="E140" s="304"/>
      <c r="F140" s="304"/>
      <c r="G140" s="304"/>
      <c r="H140" s="304"/>
      <c r="I140" s="303">
        <f t="shared" si="2"/>
        <v>0</v>
      </c>
    </row>
    <row r="141" ht="20.25" customHeight="1" spans="1:9">
      <c r="A141" s="301" t="s">
        <v>355</v>
      </c>
      <c r="B141" s="309" t="s">
        <v>356</v>
      </c>
      <c r="C141" s="303">
        <v>52190</v>
      </c>
      <c r="D141" s="304">
        <v>7059</v>
      </c>
      <c r="E141" s="304">
        <v>45131</v>
      </c>
      <c r="F141" s="304"/>
      <c r="G141" s="304"/>
      <c r="H141" s="304"/>
      <c r="I141" s="303">
        <f t="shared" si="2"/>
        <v>0</v>
      </c>
    </row>
    <row r="142" ht="20.25" customHeight="1" spans="1:9">
      <c r="A142" s="301" t="s">
        <v>357</v>
      </c>
      <c r="B142" s="309" t="s">
        <v>358</v>
      </c>
      <c r="C142" s="303">
        <v>9956</v>
      </c>
      <c r="D142" s="304">
        <v>1580</v>
      </c>
      <c r="E142" s="304">
        <v>8376</v>
      </c>
      <c r="F142" s="304"/>
      <c r="G142" s="304"/>
      <c r="H142" s="304"/>
      <c r="I142" s="303">
        <f t="shared" si="2"/>
        <v>0</v>
      </c>
    </row>
    <row r="143" ht="20.25" customHeight="1" spans="1:9">
      <c r="A143" s="301" t="s">
        <v>359</v>
      </c>
      <c r="B143" s="309" t="s">
        <v>360</v>
      </c>
      <c r="C143" s="303">
        <v>16425</v>
      </c>
      <c r="D143" s="304">
        <v>2209</v>
      </c>
      <c r="E143" s="304">
        <v>14216</v>
      </c>
      <c r="F143" s="304"/>
      <c r="G143" s="304"/>
      <c r="H143" s="304"/>
      <c r="I143" s="303">
        <f t="shared" si="2"/>
        <v>0</v>
      </c>
    </row>
    <row r="144" ht="20.25" customHeight="1" spans="1:9">
      <c r="A144" s="301" t="s">
        <v>361</v>
      </c>
      <c r="B144" s="309" t="s">
        <v>362</v>
      </c>
      <c r="C144" s="303">
        <v>3505</v>
      </c>
      <c r="D144" s="304"/>
      <c r="E144" s="304">
        <v>3505</v>
      </c>
      <c r="F144" s="304"/>
      <c r="G144" s="304"/>
      <c r="H144" s="304"/>
      <c r="I144" s="303">
        <f t="shared" si="2"/>
        <v>0</v>
      </c>
    </row>
    <row r="145" ht="20.25" customHeight="1" spans="1:9">
      <c r="A145" s="301" t="s">
        <v>363</v>
      </c>
      <c r="B145" s="309" t="s">
        <v>364</v>
      </c>
      <c r="C145" s="303">
        <v>6379</v>
      </c>
      <c r="D145" s="304">
        <v>6379</v>
      </c>
      <c r="E145" s="304"/>
      <c r="F145" s="304"/>
      <c r="G145" s="304"/>
      <c r="H145" s="304"/>
      <c r="I145" s="303">
        <f t="shared" si="2"/>
        <v>0</v>
      </c>
    </row>
    <row r="146" ht="20.25" customHeight="1" spans="1:9">
      <c r="A146" s="301" t="s">
        <v>365</v>
      </c>
      <c r="B146" s="309" t="s">
        <v>366</v>
      </c>
      <c r="C146" s="303"/>
      <c r="D146" s="304"/>
      <c r="E146" s="304"/>
      <c r="F146" s="304"/>
      <c r="G146" s="304"/>
      <c r="H146" s="304"/>
      <c r="I146" s="303">
        <f t="shared" si="2"/>
        <v>0</v>
      </c>
    </row>
    <row r="147" ht="20.25" customHeight="1" spans="1:9">
      <c r="A147" s="301" t="s">
        <v>367</v>
      </c>
      <c r="B147" s="309" t="s">
        <v>368</v>
      </c>
      <c r="C147" s="303"/>
      <c r="D147" s="304"/>
      <c r="E147" s="304"/>
      <c r="F147" s="304"/>
      <c r="G147" s="304"/>
      <c r="H147" s="304"/>
      <c r="I147" s="303">
        <f t="shared" si="2"/>
        <v>0</v>
      </c>
    </row>
    <row r="148" ht="20.25" customHeight="1" spans="1:9">
      <c r="A148" s="301" t="s">
        <v>369</v>
      </c>
      <c r="B148" s="309" t="s">
        <v>370</v>
      </c>
      <c r="C148" s="303">
        <v>120</v>
      </c>
      <c r="D148" s="304">
        <v>120</v>
      </c>
      <c r="E148" s="304"/>
      <c r="F148" s="304"/>
      <c r="G148" s="304"/>
      <c r="H148" s="304"/>
      <c r="I148" s="303">
        <f t="shared" si="2"/>
        <v>0</v>
      </c>
    </row>
    <row r="149" ht="20.25" customHeight="1" spans="1:9">
      <c r="A149" s="301" t="s">
        <v>373</v>
      </c>
      <c r="B149" s="309" t="s">
        <v>374</v>
      </c>
      <c r="C149" s="303">
        <v>6012</v>
      </c>
      <c r="D149" s="304">
        <v>512</v>
      </c>
      <c r="E149" s="304">
        <v>5500</v>
      </c>
      <c r="F149" s="304"/>
      <c r="G149" s="304"/>
      <c r="H149" s="304"/>
      <c r="I149" s="303">
        <f t="shared" si="2"/>
        <v>0</v>
      </c>
    </row>
    <row r="150" ht="20.25" customHeight="1" spans="1:9">
      <c r="A150" s="301" t="s">
        <v>375</v>
      </c>
      <c r="B150" s="309" t="s">
        <v>376</v>
      </c>
      <c r="C150" s="303"/>
      <c r="D150" s="304"/>
      <c r="E150" s="304"/>
      <c r="F150" s="304"/>
      <c r="G150" s="304"/>
      <c r="H150" s="304"/>
      <c r="I150" s="303">
        <f t="shared" si="2"/>
        <v>0</v>
      </c>
    </row>
    <row r="151" ht="20.25" customHeight="1" spans="1:9">
      <c r="A151" s="301" t="s">
        <v>377</v>
      </c>
      <c r="B151" s="309" t="s">
        <v>378</v>
      </c>
      <c r="C151" s="303"/>
      <c r="D151" s="304"/>
      <c r="E151" s="304"/>
      <c r="F151" s="304"/>
      <c r="G151" s="304"/>
      <c r="H151" s="304"/>
      <c r="I151" s="303">
        <f t="shared" si="2"/>
        <v>0</v>
      </c>
    </row>
    <row r="152" ht="20.25" customHeight="1" spans="1:9">
      <c r="A152" s="301" t="s">
        <v>379</v>
      </c>
      <c r="B152" s="309" t="s">
        <v>380</v>
      </c>
      <c r="C152" s="303"/>
      <c r="D152" s="304"/>
      <c r="E152" s="304"/>
      <c r="F152" s="304"/>
      <c r="G152" s="304"/>
      <c r="H152" s="304"/>
      <c r="I152" s="303">
        <f t="shared" si="2"/>
        <v>0</v>
      </c>
    </row>
    <row r="153" ht="20.25" customHeight="1" spans="1:9">
      <c r="A153" s="301" t="s">
        <v>381</v>
      </c>
      <c r="B153" s="309" t="s">
        <v>382</v>
      </c>
      <c r="C153" s="303"/>
      <c r="D153" s="304"/>
      <c r="E153" s="304"/>
      <c r="F153" s="304"/>
      <c r="G153" s="304"/>
      <c r="H153" s="304"/>
      <c r="I153" s="303">
        <f t="shared" si="2"/>
        <v>0</v>
      </c>
    </row>
    <row r="154" ht="20.25" customHeight="1" spans="1:9">
      <c r="A154" s="301" t="s">
        <v>383</v>
      </c>
      <c r="B154" s="309" t="s">
        <v>384</v>
      </c>
      <c r="C154" s="303"/>
      <c r="D154" s="304"/>
      <c r="E154" s="304"/>
      <c r="F154" s="304"/>
      <c r="G154" s="304"/>
      <c r="H154" s="304"/>
      <c r="I154" s="303">
        <f t="shared" si="2"/>
        <v>0</v>
      </c>
    </row>
    <row r="155" ht="20.25" customHeight="1" spans="1:9">
      <c r="A155" s="301" t="s">
        <v>387</v>
      </c>
      <c r="B155" s="309" t="s">
        <v>388</v>
      </c>
      <c r="C155" s="303">
        <v>810</v>
      </c>
      <c r="D155" s="304">
        <v>810</v>
      </c>
      <c r="E155" s="304"/>
      <c r="F155" s="304"/>
      <c r="G155" s="304"/>
      <c r="H155" s="304"/>
      <c r="I155" s="303">
        <f t="shared" si="2"/>
        <v>0</v>
      </c>
    </row>
    <row r="156" ht="20.25" customHeight="1" spans="1:9">
      <c r="A156" s="301" t="s">
        <v>389</v>
      </c>
      <c r="B156" s="309" t="s">
        <v>390</v>
      </c>
      <c r="C156" s="303"/>
      <c r="D156" s="304"/>
      <c r="E156" s="304"/>
      <c r="F156" s="304"/>
      <c r="G156" s="304"/>
      <c r="H156" s="304"/>
      <c r="I156" s="303">
        <f t="shared" si="2"/>
        <v>0</v>
      </c>
    </row>
    <row r="157" ht="20.25" customHeight="1" spans="1:9">
      <c r="A157" s="301" t="s">
        <v>391</v>
      </c>
      <c r="B157" s="309" t="s">
        <v>392</v>
      </c>
      <c r="C157" s="303"/>
      <c r="D157" s="304"/>
      <c r="E157" s="304"/>
      <c r="F157" s="304"/>
      <c r="G157" s="304"/>
      <c r="H157" s="304"/>
      <c r="I157" s="303">
        <f t="shared" si="2"/>
        <v>0</v>
      </c>
    </row>
    <row r="158" ht="20.25" customHeight="1" spans="1:9">
      <c r="A158" s="301" t="s">
        <v>393</v>
      </c>
      <c r="B158" s="309" t="s">
        <v>394</v>
      </c>
      <c r="C158" s="303">
        <v>19</v>
      </c>
      <c r="D158" s="304">
        <v>19</v>
      </c>
      <c r="E158" s="304"/>
      <c r="F158" s="304"/>
      <c r="G158" s="304"/>
      <c r="H158" s="304"/>
      <c r="I158" s="303">
        <f t="shared" si="2"/>
        <v>0</v>
      </c>
    </row>
    <row r="159" ht="20.25" customHeight="1" spans="1:9">
      <c r="A159" s="301" t="s">
        <v>395</v>
      </c>
      <c r="B159" s="309" t="s">
        <v>396</v>
      </c>
      <c r="C159" s="303"/>
      <c r="D159" s="304"/>
      <c r="E159" s="304"/>
      <c r="F159" s="304"/>
      <c r="G159" s="304"/>
      <c r="H159" s="304"/>
      <c r="I159" s="303">
        <f t="shared" si="2"/>
        <v>0</v>
      </c>
    </row>
    <row r="160" ht="20.25" customHeight="1" spans="1:9">
      <c r="A160" s="301" t="s">
        <v>397</v>
      </c>
      <c r="B160" s="309" t="s">
        <v>398</v>
      </c>
      <c r="C160" s="303">
        <v>15275</v>
      </c>
      <c r="D160" s="304">
        <v>15275</v>
      </c>
      <c r="E160" s="304"/>
      <c r="F160" s="304"/>
      <c r="G160" s="304"/>
      <c r="H160" s="304"/>
      <c r="I160" s="303">
        <f t="shared" si="2"/>
        <v>0</v>
      </c>
    </row>
    <row r="161" ht="20.25" customHeight="1" spans="1:9">
      <c r="A161" s="301" t="s">
        <v>399</v>
      </c>
      <c r="B161" s="309" t="s">
        <v>400</v>
      </c>
      <c r="C161" s="303"/>
      <c r="D161" s="304"/>
      <c r="E161" s="304"/>
      <c r="F161" s="304"/>
      <c r="G161" s="304"/>
      <c r="H161" s="304"/>
      <c r="I161" s="303">
        <f t="shared" si="2"/>
        <v>0</v>
      </c>
    </row>
    <row r="162" ht="20.25" customHeight="1" spans="1:9">
      <c r="A162" s="301" t="s">
        <v>403</v>
      </c>
      <c r="B162" s="309" t="s">
        <v>404</v>
      </c>
      <c r="C162" s="303">
        <v>117</v>
      </c>
      <c r="D162" s="304">
        <v>117</v>
      </c>
      <c r="E162" s="304"/>
      <c r="F162" s="304"/>
      <c r="G162" s="304"/>
      <c r="H162" s="304"/>
      <c r="I162" s="303">
        <f t="shared" si="2"/>
        <v>0</v>
      </c>
    </row>
    <row r="163" ht="20.25" customHeight="1" spans="1:9">
      <c r="A163" s="301" t="s">
        <v>405</v>
      </c>
      <c r="B163" s="309" t="s">
        <v>406</v>
      </c>
      <c r="C163" s="303"/>
      <c r="D163" s="304"/>
      <c r="E163" s="304"/>
      <c r="F163" s="304"/>
      <c r="G163" s="304"/>
      <c r="H163" s="304"/>
      <c r="I163" s="303">
        <f t="shared" si="2"/>
        <v>0</v>
      </c>
    </row>
    <row r="164" ht="20.25" customHeight="1" spans="1:9">
      <c r="A164" s="301" t="s">
        <v>407</v>
      </c>
      <c r="B164" s="309" t="s">
        <v>408</v>
      </c>
      <c r="C164" s="303"/>
      <c r="D164" s="304"/>
      <c r="E164" s="304"/>
      <c r="F164" s="304"/>
      <c r="G164" s="304"/>
      <c r="H164" s="304"/>
      <c r="I164" s="303">
        <f t="shared" si="2"/>
        <v>0</v>
      </c>
    </row>
    <row r="165" ht="20.25" customHeight="1" spans="1:9">
      <c r="A165" s="301" t="s">
        <v>411</v>
      </c>
      <c r="B165" s="309" t="s">
        <v>412</v>
      </c>
      <c r="C165" s="303"/>
      <c r="D165" s="304"/>
      <c r="E165" s="304"/>
      <c r="F165" s="304"/>
      <c r="G165" s="304"/>
      <c r="H165" s="304"/>
      <c r="I165" s="303">
        <f t="shared" si="2"/>
        <v>0</v>
      </c>
    </row>
    <row r="166" ht="20.25" customHeight="1" spans="1:9">
      <c r="A166" s="301" t="s">
        <v>413</v>
      </c>
      <c r="B166" s="309" t="s">
        <v>414</v>
      </c>
      <c r="C166" s="303"/>
      <c r="D166" s="304"/>
      <c r="E166" s="304"/>
      <c r="F166" s="304"/>
      <c r="G166" s="304"/>
      <c r="H166" s="304"/>
      <c r="I166" s="303">
        <f t="shared" si="2"/>
        <v>0</v>
      </c>
    </row>
    <row r="167" ht="20.25" customHeight="1" spans="1:9">
      <c r="A167" s="301" t="s">
        <v>415</v>
      </c>
      <c r="B167" s="309" t="s">
        <v>416</v>
      </c>
      <c r="C167" s="303"/>
      <c r="D167" s="304"/>
      <c r="E167" s="304"/>
      <c r="F167" s="304"/>
      <c r="G167" s="304"/>
      <c r="H167" s="304"/>
      <c r="I167" s="303">
        <f t="shared" si="2"/>
        <v>0</v>
      </c>
    </row>
    <row r="168" ht="20.25" customHeight="1" spans="1:9">
      <c r="A168" s="301" t="s">
        <v>417</v>
      </c>
      <c r="B168" s="309" t="s">
        <v>418</v>
      </c>
      <c r="C168" s="303"/>
      <c r="D168" s="304"/>
      <c r="E168" s="304"/>
      <c r="F168" s="304"/>
      <c r="G168" s="304"/>
      <c r="H168" s="304"/>
      <c r="I168" s="303">
        <f t="shared" si="2"/>
        <v>0</v>
      </c>
    </row>
    <row r="169" ht="20.25" customHeight="1" spans="1:9">
      <c r="A169" s="314" t="s">
        <v>419</v>
      </c>
      <c r="B169" s="309" t="s">
        <v>420</v>
      </c>
      <c r="C169" s="303"/>
      <c r="D169" s="304"/>
      <c r="E169" s="304"/>
      <c r="F169" s="304"/>
      <c r="G169" s="304"/>
      <c r="H169" s="304"/>
      <c r="I169" s="303">
        <f t="shared" si="2"/>
        <v>0</v>
      </c>
    </row>
    <row r="170" ht="20.25" customHeight="1" spans="1:9">
      <c r="A170" s="301" t="s">
        <v>423</v>
      </c>
      <c r="B170" s="309" t="s">
        <v>424</v>
      </c>
      <c r="C170" s="303"/>
      <c r="D170" s="304"/>
      <c r="E170" s="304"/>
      <c r="F170" s="304"/>
      <c r="G170" s="304"/>
      <c r="H170" s="304"/>
      <c r="I170" s="303">
        <f t="shared" si="2"/>
        <v>0</v>
      </c>
    </row>
    <row r="171" ht="20.25" customHeight="1" spans="1:9">
      <c r="A171" s="301" t="s">
        <v>425</v>
      </c>
      <c r="B171" s="309" t="s">
        <v>426</v>
      </c>
      <c r="C171" s="303"/>
      <c r="D171" s="304"/>
      <c r="E171" s="304"/>
      <c r="F171" s="304"/>
      <c r="G171" s="304"/>
      <c r="H171" s="304"/>
      <c r="I171" s="303">
        <f t="shared" si="2"/>
        <v>0</v>
      </c>
    </row>
    <row r="172" ht="20.25" customHeight="1" spans="1:9">
      <c r="A172" s="301" t="s">
        <v>427</v>
      </c>
      <c r="B172" s="309" t="s">
        <v>428</v>
      </c>
      <c r="C172" s="303"/>
      <c r="D172" s="304"/>
      <c r="E172" s="304"/>
      <c r="F172" s="304"/>
      <c r="G172" s="304"/>
      <c r="H172" s="304"/>
      <c r="I172" s="303">
        <f t="shared" si="2"/>
        <v>0</v>
      </c>
    </row>
    <row r="173" ht="20.25" customHeight="1" spans="1:9">
      <c r="A173" s="301" t="s">
        <v>429</v>
      </c>
      <c r="B173" s="309" t="s">
        <v>430</v>
      </c>
      <c r="C173" s="303"/>
      <c r="D173" s="304"/>
      <c r="E173" s="304"/>
      <c r="F173" s="304"/>
      <c r="G173" s="304"/>
      <c r="H173" s="304"/>
      <c r="I173" s="303">
        <f t="shared" si="2"/>
        <v>0</v>
      </c>
    </row>
    <row r="174" ht="20.25" customHeight="1" spans="1:9">
      <c r="A174" s="301" t="s">
        <v>431</v>
      </c>
      <c r="B174" s="309" t="s">
        <v>432</v>
      </c>
      <c r="C174" s="303"/>
      <c r="D174" s="304"/>
      <c r="E174" s="304"/>
      <c r="F174" s="304"/>
      <c r="G174" s="304"/>
      <c r="H174" s="304"/>
      <c r="I174" s="303">
        <f t="shared" si="2"/>
        <v>0</v>
      </c>
    </row>
    <row r="175" ht="20.25" customHeight="1" spans="1:9">
      <c r="A175" s="301" t="s">
        <v>433</v>
      </c>
      <c r="B175" s="309" t="s">
        <v>356</v>
      </c>
      <c r="C175" s="303"/>
      <c r="D175" s="304"/>
      <c r="E175" s="304"/>
      <c r="F175" s="304"/>
      <c r="G175" s="304"/>
      <c r="H175" s="304"/>
      <c r="I175" s="303">
        <f t="shared" si="2"/>
        <v>0</v>
      </c>
    </row>
    <row r="176" ht="20.25" customHeight="1" spans="1:9">
      <c r="A176" s="301" t="s">
        <v>434</v>
      </c>
      <c r="B176" s="309" t="s">
        <v>435</v>
      </c>
      <c r="C176" s="303"/>
      <c r="D176" s="304"/>
      <c r="E176" s="304"/>
      <c r="F176" s="304"/>
      <c r="G176" s="304"/>
      <c r="H176" s="304"/>
      <c r="I176" s="303">
        <f t="shared" si="2"/>
        <v>0</v>
      </c>
    </row>
    <row r="177" ht="20.25" customHeight="1" spans="1:9">
      <c r="A177" s="301" t="s">
        <v>436</v>
      </c>
      <c r="B177" s="309" t="s">
        <v>437</v>
      </c>
      <c r="C177" s="303"/>
      <c r="D177" s="304"/>
      <c r="E177" s="304"/>
      <c r="F177" s="304"/>
      <c r="G177" s="304"/>
      <c r="H177" s="304"/>
      <c r="I177" s="303">
        <f t="shared" si="2"/>
        <v>0</v>
      </c>
    </row>
    <row r="178" ht="20.25" customHeight="1" spans="1:9">
      <c r="A178" s="301" t="s">
        <v>438</v>
      </c>
      <c r="B178" s="309" t="s">
        <v>439</v>
      </c>
      <c r="C178" s="303"/>
      <c r="D178" s="304"/>
      <c r="E178" s="304"/>
      <c r="F178" s="304"/>
      <c r="G178" s="304"/>
      <c r="H178" s="304"/>
      <c r="I178" s="303">
        <f t="shared" si="2"/>
        <v>0</v>
      </c>
    </row>
    <row r="179" ht="20.25" customHeight="1" spans="1:9">
      <c r="A179" s="301" t="s">
        <v>442</v>
      </c>
      <c r="B179" s="309" t="s">
        <v>443</v>
      </c>
      <c r="C179" s="303">
        <v>5576</v>
      </c>
      <c r="D179" s="304">
        <v>5300</v>
      </c>
      <c r="E179" s="304">
        <v>276</v>
      </c>
      <c r="F179" s="304"/>
      <c r="G179" s="304"/>
      <c r="H179" s="304"/>
      <c r="I179" s="303">
        <f t="shared" si="2"/>
        <v>0</v>
      </c>
    </row>
    <row r="180" ht="20.25" customHeight="1" spans="1:9">
      <c r="A180" s="301" t="s">
        <v>444</v>
      </c>
      <c r="B180" s="309" t="s">
        <v>445</v>
      </c>
      <c r="C180" s="303"/>
      <c r="D180" s="304"/>
      <c r="E180" s="304"/>
      <c r="F180" s="304"/>
      <c r="G180" s="304"/>
      <c r="H180" s="304"/>
      <c r="I180" s="303">
        <f t="shared" si="2"/>
        <v>0</v>
      </c>
    </row>
    <row r="181" ht="20.25" customHeight="1" spans="1:9">
      <c r="A181" s="301" t="s">
        <v>446</v>
      </c>
      <c r="B181" s="309" t="s">
        <v>447</v>
      </c>
      <c r="C181" s="303"/>
      <c r="D181" s="304"/>
      <c r="E181" s="304"/>
      <c r="F181" s="304"/>
      <c r="G181" s="304"/>
      <c r="H181" s="304"/>
      <c r="I181" s="303">
        <f t="shared" si="2"/>
        <v>0</v>
      </c>
    </row>
    <row r="182" ht="20.25" customHeight="1" spans="1:9">
      <c r="A182" s="301" t="s">
        <v>450</v>
      </c>
      <c r="B182" s="309" t="s">
        <v>451</v>
      </c>
      <c r="C182" s="303"/>
      <c r="D182" s="304"/>
      <c r="E182" s="304"/>
      <c r="F182" s="304"/>
      <c r="G182" s="304"/>
      <c r="H182" s="304"/>
      <c r="I182" s="303">
        <f t="shared" si="2"/>
        <v>0</v>
      </c>
    </row>
    <row r="183" ht="20.25" customHeight="1" spans="1:9">
      <c r="A183" s="301" t="s">
        <v>452</v>
      </c>
      <c r="B183" s="309" t="s">
        <v>453</v>
      </c>
      <c r="C183" s="303">
        <v>6673</v>
      </c>
      <c r="D183" s="304">
        <v>6288</v>
      </c>
      <c r="E183" s="304">
        <v>385</v>
      </c>
      <c r="F183" s="304"/>
      <c r="G183" s="304"/>
      <c r="H183" s="304"/>
      <c r="I183" s="303">
        <f t="shared" si="2"/>
        <v>0</v>
      </c>
    </row>
    <row r="184" ht="20.25" customHeight="1" spans="1:9">
      <c r="A184" s="301" t="s">
        <v>454</v>
      </c>
      <c r="B184" s="309" t="s">
        <v>455</v>
      </c>
      <c r="C184" s="303"/>
      <c r="D184" s="304"/>
      <c r="E184" s="304"/>
      <c r="F184" s="304"/>
      <c r="G184" s="304"/>
      <c r="H184" s="304"/>
      <c r="I184" s="303">
        <f t="shared" si="2"/>
        <v>0</v>
      </c>
    </row>
    <row r="185" ht="20.25" customHeight="1" spans="1:9">
      <c r="A185" s="301" t="s">
        <v>458</v>
      </c>
      <c r="B185" s="309" t="s">
        <v>459</v>
      </c>
      <c r="C185" s="303">
        <v>126</v>
      </c>
      <c r="D185" s="304">
        <v>126</v>
      </c>
      <c r="E185" s="304"/>
      <c r="F185" s="304"/>
      <c r="G185" s="304"/>
      <c r="H185" s="304"/>
      <c r="I185" s="303">
        <f t="shared" si="2"/>
        <v>0</v>
      </c>
    </row>
    <row r="186" ht="20.25" customHeight="1" spans="1:9">
      <c r="A186" s="301" t="s">
        <v>460</v>
      </c>
      <c r="B186" s="309" t="s">
        <v>461</v>
      </c>
      <c r="C186" s="303"/>
      <c r="D186" s="304"/>
      <c r="E186" s="304"/>
      <c r="F186" s="304"/>
      <c r="G186" s="304"/>
      <c r="H186" s="304"/>
      <c r="I186" s="303">
        <f t="shared" si="2"/>
        <v>0</v>
      </c>
    </row>
    <row r="187" ht="20.25" customHeight="1" spans="1:9">
      <c r="A187" s="301" t="s">
        <v>462</v>
      </c>
      <c r="B187" s="309" t="s">
        <v>463</v>
      </c>
      <c r="C187" s="303"/>
      <c r="D187" s="304"/>
      <c r="E187" s="304"/>
      <c r="F187" s="304"/>
      <c r="G187" s="304"/>
      <c r="H187" s="304"/>
      <c r="I187" s="303">
        <f t="shared" si="2"/>
        <v>0</v>
      </c>
    </row>
    <row r="188" ht="20.25" customHeight="1" spans="1:9">
      <c r="A188" s="301" t="s">
        <v>464</v>
      </c>
      <c r="B188" s="309" t="s">
        <v>465</v>
      </c>
      <c r="C188" s="303"/>
      <c r="D188" s="304"/>
      <c r="E188" s="304"/>
      <c r="F188" s="304"/>
      <c r="G188" s="304"/>
      <c r="H188" s="304"/>
      <c r="I188" s="303">
        <f t="shared" si="2"/>
        <v>0</v>
      </c>
    </row>
    <row r="189" ht="20.25" customHeight="1" spans="1:9">
      <c r="A189" s="301" t="s">
        <v>468</v>
      </c>
      <c r="B189" s="309" t="s">
        <v>469</v>
      </c>
      <c r="C189" s="303">
        <v>1118</v>
      </c>
      <c r="D189" s="304">
        <v>1118</v>
      </c>
      <c r="E189" s="304"/>
      <c r="F189" s="304"/>
      <c r="G189" s="304"/>
      <c r="H189" s="304"/>
      <c r="I189" s="303">
        <f t="shared" si="2"/>
        <v>0</v>
      </c>
    </row>
    <row r="190" ht="20.25" customHeight="1" spans="1:9">
      <c r="A190" s="301" t="s">
        <v>470</v>
      </c>
      <c r="B190" s="309" t="s">
        <v>471</v>
      </c>
      <c r="C190" s="303">
        <v>560</v>
      </c>
      <c r="D190" s="304">
        <v>560</v>
      </c>
      <c r="E190" s="304"/>
      <c r="F190" s="304"/>
      <c r="G190" s="304"/>
      <c r="H190" s="304"/>
      <c r="I190" s="303">
        <f t="shared" si="2"/>
        <v>0</v>
      </c>
    </row>
    <row r="191" ht="20.25" customHeight="1" spans="1:9">
      <c r="A191" s="301" t="s">
        <v>472</v>
      </c>
      <c r="B191" s="309" t="s">
        <v>473</v>
      </c>
      <c r="C191" s="303"/>
      <c r="D191" s="304"/>
      <c r="E191" s="304"/>
      <c r="F191" s="304"/>
      <c r="G191" s="304"/>
      <c r="H191" s="304"/>
      <c r="I191" s="303">
        <f t="shared" si="2"/>
        <v>0</v>
      </c>
    </row>
    <row r="192" ht="20.25" customHeight="1" spans="1:9">
      <c r="A192" s="301" t="s">
        <v>474</v>
      </c>
      <c r="B192" s="309" t="s">
        <v>475</v>
      </c>
      <c r="C192" s="303"/>
      <c r="D192" s="304"/>
      <c r="E192" s="304"/>
      <c r="F192" s="304"/>
      <c r="G192" s="304"/>
      <c r="H192" s="304"/>
      <c r="I192" s="303">
        <f t="shared" si="2"/>
        <v>0</v>
      </c>
    </row>
    <row r="193" ht="20.25" customHeight="1" spans="1:9">
      <c r="A193" s="301" t="s">
        <v>476</v>
      </c>
      <c r="B193" s="309" t="s">
        <v>477</v>
      </c>
      <c r="C193" s="303"/>
      <c r="D193" s="304"/>
      <c r="E193" s="304"/>
      <c r="F193" s="304"/>
      <c r="G193" s="304"/>
      <c r="H193" s="304"/>
      <c r="I193" s="303">
        <f t="shared" si="2"/>
        <v>0</v>
      </c>
    </row>
    <row r="194" ht="20.25" customHeight="1" spans="1:9">
      <c r="A194" s="301" t="s">
        <v>478</v>
      </c>
      <c r="B194" s="309" t="s">
        <v>479</v>
      </c>
      <c r="C194" s="303"/>
      <c r="D194" s="304"/>
      <c r="E194" s="304"/>
      <c r="F194" s="304"/>
      <c r="G194" s="304"/>
      <c r="H194" s="304"/>
      <c r="I194" s="303">
        <f t="shared" si="2"/>
        <v>0</v>
      </c>
    </row>
    <row r="195" ht="20.25" customHeight="1" spans="1:9">
      <c r="A195" s="301" t="s">
        <v>480</v>
      </c>
      <c r="B195" s="309" t="s">
        <v>481</v>
      </c>
      <c r="C195" s="303"/>
      <c r="D195" s="304"/>
      <c r="E195" s="304"/>
      <c r="F195" s="304"/>
      <c r="G195" s="304"/>
      <c r="H195" s="304"/>
      <c r="I195" s="303">
        <f t="shared" si="2"/>
        <v>0</v>
      </c>
    </row>
    <row r="196" ht="20.25" customHeight="1" spans="1:9">
      <c r="A196" s="301" t="s">
        <v>485</v>
      </c>
      <c r="B196" s="309" t="s">
        <v>486</v>
      </c>
      <c r="C196" s="303"/>
      <c r="D196" s="304"/>
      <c r="E196" s="304"/>
      <c r="F196" s="304"/>
      <c r="G196" s="304"/>
      <c r="H196" s="304"/>
      <c r="I196" s="303">
        <f t="shared" si="2"/>
        <v>0</v>
      </c>
    </row>
    <row r="197" ht="19.3" customHeight="1" spans="1:9">
      <c r="A197" s="301" t="s">
        <v>487</v>
      </c>
      <c r="B197" s="309" t="s">
        <v>439</v>
      </c>
      <c r="C197" s="303"/>
      <c r="D197" s="304"/>
      <c r="E197" s="304"/>
      <c r="F197" s="304"/>
      <c r="G197" s="304"/>
      <c r="H197" s="304"/>
      <c r="I197" s="303">
        <f t="shared" si="2"/>
        <v>0</v>
      </c>
    </row>
    <row r="198" ht="19.3" customHeight="1" spans="1:9">
      <c r="A198" s="316">
        <v>23101</v>
      </c>
      <c r="B198" s="317" t="s">
        <v>489</v>
      </c>
      <c r="C198" s="303"/>
      <c r="D198" s="304"/>
      <c r="E198" s="304"/>
      <c r="F198" s="304"/>
      <c r="G198" s="304"/>
      <c r="H198" s="304"/>
      <c r="I198" s="303">
        <f t="shared" ref="I198:I203" si="3">C198-SUM(D198:H198)</f>
        <v>0</v>
      </c>
    </row>
    <row r="199" ht="19.3" customHeight="1" spans="1:9">
      <c r="A199" s="316">
        <v>23201</v>
      </c>
      <c r="B199" s="317" t="s">
        <v>494</v>
      </c>
      <c r="C199" s="303"/>
      <c r="D199" s="304"/>
      <c r="E199" s="304"/>
      <c r="F199" s="304"/>
      <c r="G199" s="304"/>
      <c r="H199" s="304"/>
      <c r="I199" s="303">
        <f t="shared" si="3"/>
        <v>0</v>
      </c>
    </row>
    <row r="200" ht="19.3" customHeight="1" spans="1:9">
      <c r="A200" s="318" t="s">
        <v>496</v>
      </c>
      <c r="B200" s="317" t="s">
        <v>497</v>
      </c>
      <c r="C200" s="303">
        <v>10633</v>
      </c>
      <c r="D200" s="304">
        <v>10633</v>
      </c>
      <c r="E200" s="304"/>
      <c r="F200" s="304"/>
      <c r="G200" s="304"/>
      <c r="H200" s="304"/>
      <c r="I200" s="303">
        <f t="shared" si="3"/>
        <v>0</v>
      </c>
    </row>
    <row r="201" ht="20.9" customHeight="1" spans="1:9">
      <c r="A201" s="316">
        <v>23301</v>
      </c>
      <c r="B201" s="225" t="s">
        <v>500</v>
      </c>
      <c r="C201" s="306"/>
      <c r="D201" s="152"/>
      <c r="E201" s="152"/>
      <c r="F201" s="152"/>
      <c r="G201" s="152"/>
      <c r="H201" s="152"/>
      <c r="I201" s="108">
        <f t="shared" si="3"/>
        <v>0</v>
      </c>
    </row>
    <row r="202" ht="20.9" customHeight="1" spans="1:9">
      <c r="A202" s="316">
        <v>23302</v>
      </c>
      <c r="B202" s="319" t="s">
        <v>501</v>
      </c>
      <c r="C202" s="306"/>
      <c r="D202" s="152"/>
      <c r="E202" s="152"/>
      <c r="F202" s="152"/>
      <c r="G202" s="152"/>
      <c r="H202" s="152"/>
      <c r="I202" s="108">
        <f t="shared" si="3"/>
        <v>0</v>
      </c>
    </row>
    <row r="203" ht="19.3" customHeight="1" spans="1:9">
      <c r="A203" s="318" t="s">
        <v>502</v>
      </c>
      <c r="B203" s="317" t="s">
        <v>503</v>
      </c>
      <c r="C203" s="303">
        <v>104</v>
      </c>
      <c r="D203" s="304">
        <v>104</v>
      </c>
      <c r="E203" s="304"/>
      <c r="F203" s="304"/>
      <c r="G203" s="304"/>
      <c r="H203" s="304"/>
      <c r="I203" s="303">
        <f t="shared" si="3"/>
        <v>0</v>
      </c>
    </row>
    <row r="204" ht="19.3" customHeight="1" spans="1:9">
      <c r="A204" s="320"/>
      <c r="B204" s="321"/>
      <c r="C204" s="304"/>
      <c r="D204" s="304"/>
      <c r="E204" s="304"/>
      <c r="F204" s="304"/>
      <c r="G204" s="304"/>
      <c r="H204" s="304"/>
      <c r="I204" s="303"/>
    </row>
    <row r="205" ht="19.3" customHeight="1" spans="1:9">
      <c r="A205" s="320"/>
      <c r="B205" s="321"/>
      <c r="C205" s="304"/>
      <c r="D205" s="304"/>
      <c r="E205" s="304"/>
      <c r="F205" s="304"/>
      <c r="G205" s="304"/>
      <c r="H205" s="304"/>
      <c r="I205" s="303"/>
    </row>
    <row r="206" ht="20.25" customHeight="1" spans="1:9">
      <c r="A206" s="314" t="s">
        <v>64</v>
      </c>
      <c r="B206" s="309" t="s">
        <v>65</v>
      </c>
      <c r="C206" s="303">
        <v>33808</v>
      </c>
      <c r="D206" s="303">
        <f>SUM(D6:D33)</f>
        <v>30216</v>
      </c>
      <c r="E206" s="303">
        <f>SUM(E6:E33)</f>
        <v>3592</v>
      </c>
      <c r="F206" s="303">
        <f>SUM(F6:F33)</f>
        <v>0</v>
      </c>
      <c r="G206" s="303">
        <f>SUM(G6:G33)</f>
        <v>0</v>
      </c>
      <c r="H206" s="303">
        <f>SUM(H6:H33)</f>
        <v>0</v>
      </c>
      <c r="I206" s="303">
        <f t="shared" ref="I206:I231" si="4">C206-SUM(D206:H206)</f>
        <v>0</v>
      </c>
    </row>
    <row r="207" ht="20.25" customHeight="1" spans="1:9">
      <c r="A207" s="301" t="s">
        <v>120</v>
      </c>
      <c r="B207" s="302" t="s">
        <v>121</v>
      </c>
      <c r="C207" s="303"/>
      <c r="D207" s="303">
        <f>SUM(D34:D42)</f>
        <v>0</v>
      </c>
      <c r="E207" s="303">
        <f>SUM(E34:E42)</f>
        <v>0</v>
      </c>
      <c r="F207" s="303">
        <f>SUM(F34:F42)</f>
        <v>0</v>
      </c>
      <c r="G207" s="303">
        <f>SUM(G34:G42)</f>
        <v>0</v>
      </c>
      <c r="H207" s="303">
        <f>SUM(H34:H42)</f>
        <v>0</v>
      </c>
      <c r="I207" s="303">
        <f t="shared" si="4"/>
        <v>0</v>
      </c>
    </row>
    <row r="208" ht="20.25" customHeight="1" spans="1:9">
      <c r="A208" s="301" t="s">
        <v>140</v>
      </c>
      <c r="B208" s="302" t="s">
        <v>141</v>
      </c>
      <c r="C208" s="303">
        <v>30</v>
      </c>
      <c r="D208" s="303">
        <f>SUM(D43:D47)</f>
        <v>30</v>
      </c>
      <c r="E208" s="303">
        <f>SUM(E43:E47)</f>
        <v>0</v>
      </c>
      <c r="F208" s="303">
        <f>SUM(F43:F47)</f>
        <v>0</v>
      </c>
      <c r="G208" s="303">
        <f>SUM(G43:G47)</f>
        <v>0</v>
      </c>
      <c r="H208" s="303">
        <f>SUM(H43:H47)</f>
        <v>0</v>
      </c>
      <c r="I208" s="303">
        <f t="shared" si="4"/>
        <v>0</v>
      </c>
    </row>
    <row r="209" ht="20.25" customHeight="1" spans="1:9">
      <c r="A209" s="301" t="s">
        <v>152</v>
      </c>
      <c r="B209" s="302" t="s">
        <v>153</v>
      </c>
      <c r="C209" s="303">
        <v>11136</v>
      </c>
      <c r="D209" s="303">
        <f>SUM(D48:D58)</f>
        <v>10068</v>
      </c>
      <c r="E209" s="303">
        <f>SUM(E48:E58)</f>
        <v>1068</v>
      </c>
      <c r="F209" s="303">
        <f>SUM(F48:F58)</f>
        <v>0</v>
      </c>
      <c r="G209" s="303">
        <f>SUM(G48:G58)</f>
        <v>0</v>
      </c>
      <c r="H209" s="303">
        <f>SUM(H48:H58)</f>
        <v>0</v>
      </c>
      <c r="I209" s="303">
        <f t="shared" si="4"/>
        <v>0</v>
      </c>
    </row>
    <row r="210" ht="20.25" customHeight="1" spans="1:9">
      <c r="A210" s="301" t="s">
        <v>176</v>
      </c>
      <c r="B210" s="308" t="s">
        <v>177</v>
      </c>
      <c r="C210" s="303">
        <v>46794</v>
      </c>
      <c r="D210" s="303">
        <f>SUM(D59:D68)</f>
        <v>43337</v>
      </c>
      <c r="E210" s="303">
        <f>SUM(E59:E68)</f>
        <v>3457</v>
      </c>
      <c r="F210" s="303">
        <f>SUM(F59:F68)</f>
        <v>0</v>
      </c>
      <c r="G210" s="303">
        <f>SUM(G59:G68)</f>
        <v>0</v>
      </c>
      <c r="H210" s="303">
        <f>SUM(H59:H68)</f>
        <v>0</v>
      </c>
      <c r="I210" s="303">
        <f t="shared" si="4"/>
        <v>0</v>
      </c>
    </row>
    <row r="211" ht="20.25" customHeight="1" spans="1:9">
      <c r="A211" s="301" t="s">
        <v>198</v>
      </c>
      <c r="B211" s="308" t="s">
        <v>199</v>
      </c>
      <c r="C211" s="303">
        <v>216</v>
      </c>
      <c r="D211" s="303">
        <f>SUM(D69:D78)</f>
        <v>101</v>
      </c>
      <c r="E211" s="303">
        <f>SUM(E69:E78)</f>
        <v>0</v>
      </c>
      <c r="F211" s="303">
        <f>SUM(F69:F78)</f>
        <v>0</v>
      </c>
      <c r="G211" s="303">
        <f>SUM(G69:G78)</f>
        <v>0</v>
      </c>
      <c r="H211" s="303">
        <f>SUM(H69:H78)</f>
        <v>0</v>
      </c>
      <c r="I211" s="303">
        <f t="shared" si="4"/>
        <v>115</v>
      </c>
    </row>
    <row r="212" ht="20.25" customHeight="1" spans="1:9">
      <c r="A212" s="301" t="s">
        <v>220</v>
      </c>
      <c r="B212" s="302" t="s">
        <v>221</v>
      </c>
      <c r="C212" s="303">
        <v>1097</v>
      </c>
      <c r="D212" s="303">
        <f>SUM(D79:D84)</f>
        <v>863</v>
      </c>
      <c r="E212" s="303">
        <f>SUM(E79:E84)</f>
        <v>234</v>
      </c>
      <c r="F212" s="303">
        <f>SUM(F79:F84)</f>
        <v>0</v>
      </c>
      <c r="G212" s="303">
        <f>SUM(G79:G84)</f>
        <v>0</v>
      </c>
      <c r="H212" s="303">
        <f>SUM(H79:H84)</f>
        <v>0</v>
      </c>
      <c r="I212" s="303">
        <f t="shared" si="4"/>
        <v>0</v>
      </c>
    </row>
    <row r="213" ht="20.25" customHeight="1" spans="1:9">
      <c r="A213" s="301" t="s">
        <v>234</v>
      </c>
      <c r="B213" s="308" t="s">
        <v>235</v>
      </c>
      <c r="C213" s="303">
        <v>75049</v>
      </c>
      <c r="D213" s="303">
        <f>SUM(D85:D104)</f>
        <v>49174</v>
      </c>
      <c r="E213" s="303">
        <f>SUM(E85:E104)</f>
        <v>25875</v>
      </c>
      <c r="F213" s="303">
        <f>SUM(F85:F104)</f>
        <v>0</v>
      </c>
      <c r="G213" s="303">
        <f>SUM(G85:G104)</f>
        <v>0</v>
      </c>
      <c r="H213" s="303">
        <f>SUM(H85:H104)</f>
        <v>0</v>
      </c>
      <c r="I213" s="303">
        <f t="shared" si="4"/>
        <v>0</v>
      </c>
    </row>
    <row r="214" ht="20.25" customHeight="1" spans="1:9">
      <c r="A214" s="301" t="s">
        <v>276</v>
      </c>
      <c r="B214" s="308" t="s">
        <v>277</v>
      </c>
      <c r="C214" s="303">
        <v>18082</v>
      </c>
      <c r="D214" s="303">
        <f>SUM(D105:D119)</f>
        <v>9699</v>
      </c>
      <c r="E214" s="303">
        <f>SUM(E105:E119)</f>
        <v>8383</v>
      </c>
      <c r="F214" s="303">
        <f>SUM(F105:F119)</f>
        <v>0</v>
      </c>
      <c r="G214" s="303">
        <f>SUM(G105:G119)</f>
        <v>0</v>
      </c>
      <c r="H214" s="303">
        <f>SUM(H105:H119)</f>
        <v>0</v>
      </c>
      <c r="I214" s="303">
        <f t="shared" si="4"/>
        <v>0</v>
      </c>
    </row>
    <row r="215" ht="20.25" customHeight="1" spans="1:9">
      <c r="A215" s="301" t="s">
        <v>307</v>
      </c>
      <c r="B215" s="309" t="s">
        <v>308</v>
      </c>
      <c r="C215" s="303">
        <v>1607</v>
      </c>
      <c r="D215" s="303">
        <f>SUM(D120:D134)</f>
        <v>1607</v>
      </c>
      <c r="E215" s="303">
        <f>SUM(E120:E134)</f>
        <v>0</v>
      </c>
      <c r="F215" s="303">
        <f>SUM(F120:F134)</f>
        <v>0</v>
      </c>
      <c r="G215" s="303">
        <f>SUM(G120:G134)</f>
        <v>0</v>
      </c>
      <c r="H215" s="303">
        <f>SUM(H120:H134)</f>
        <v>0</v>
      </c>
      <c r="I215" s="303">
        <f t="shared" si="4"/>
        <v>0</v>
      </c>
    </row>
    <row r="216" ht="20.25" customHeight="1" spans="1:9">
      <c r="A216" s="301" t="s">
        <v>339</v>
      </c>
      <c r="B216" s="309" t="s">
        <v>340</v>
      </c>
      <c r="C216" s="303">
        <v>24308</v>
      </c>
      <c r="D216" s="303">
        <f>SUM(D135:D140)</f>
        <v>18865</v>
      </c>
      <c r="E216" s="303">
        <f>SUM(E135:E140)</f>
        <v>5443</v>
      </c>
      <c r="F216" s="303">
        <f>SUM(F135:F140)</f>
        <v>0</v>
      </c>
      <c r="G216" s="303">
        <f>SUM(G135:G140)</f>
        <v>0</v>
      </c>
      <c r="H216" s="303">
        <f>SUM(H135:H140)</f>
        <v>0</v>
      </c>
      <c r="I216" s="303">
        <f t="shared" si="4"/>
        <v>0</v>
      </c>
    </row>
    <row r="217" ht="20.25" customHeight="1" spans="1:9">
      <c r="A217" s="301" t="s">
        <v>353</v>
      </c>
      <c r="B217" s="309" t="s">
        <v>354</v>
      </c>
      <c r="C217" s="303">
        <v>88575</v>
      </c>
      <c r="D217" s="303">
        <f>SUM(D141:D148)</f>
        <v>17347</v>
      </c>
      <c r="E217" s="303">
        <f>SUM(E141:E148)</f>
        <v>71228</v>
      </c>
      <c r="F217" s="303">
        <f>SUM(F141:F148)</f>
        <v>0</v>
      </c>
      <c r="G217" s="303">
        <f>SUM(G141:G148)</f>
        <v>0</v>
      </c>
      <c r="H217" s="303">
        <f>SUM(H141:H148)</f>
        <v>0</v>
      </c>
      <c r="I217" s="303">
        <f t="shared" si="4"/>
        <v>0</v>
      </c>
    </row>
    <row r="218" ht="20.25" customHeight="1" spans="1:9">
      <c r="A218" s="301" t="s">
        <v>371</v>
      </c>
      <c r="B218" s="309" t="s">
        <v>372</v>
      </c>
      <c r="C218" s="303">
        <v>6012</v>
      </c>
      <c r="D218" s="303">
        <f>SUM(D149:D154)</f>
        <v>512</v>
      </c>
      <c r="E218" s="303">
        <f>SUM(E149:E154)</f>
        <v>5500</v>
      </c>
      <c r="F218" s="303">
        <f>SUM(F149:F154)</f>
        <v>0</v>
      </c>
      <c r="G218" s="303">
        <f>SUM(G149:G154)</f>
        <v>0</v>
      </c>
      <c r="H218" s="303">
        <f>SUM(H149:H154)</f>
        <v>0</v>
      </c>
      <c r="I218" s="303">
        <f t="shared" si="4"/>
        <v>0</v>
      </c>
    </row>
    <row r="219" ht="20.25" customHeight="1" spans="1:9">
      <c r="A219" s="301" t="s">
        <v>385</v>
      </c>
      <c r="B219" s="309" t="s">
        <v>386</v>
      </c>
      <c r="C219" s="303">
        <v>16104</v>
      </c>
      <c r="D219" s="303">
        <f>SUM(D155:D161)</f>
        <v>16104</v>
      </c>
      <c r="E219" s="303">
        <f>SUM(E155:E161)</f>
        <v>0</v>
      </c>
      <c r="F219" s="303">
        <f>SUM(F155:F161)</f>
        <v>0</v>
      </c>
      <c r="G219" s="303">
        <f>SUM(G155:G161)</f>
        <v>0</v>
      </c>
      <c r="H219" s="303">
        <f>SUM(H155:H161)</f>
        <v>0</v>
      </c>
      <c r="I219" s="303">
        <f t="shared" si="4"/>
        <v>0</v>
      </c>
    </row>
    <row r="220" ht="20.25" customHeight="1" spans="1:9">
      <c r="A220" s="301" t="s">
        <v>401</v>
      </c>
      <c r="B220" s="309" t="s">
        <v>402</v>
      </c>
      <c r="C220" s="303">
        <v>117</v>
      </c>
      <c r="D220" s="303">
        <f>SUM(D162:D164)</f>
        <v>117</v>
      </c>
      <c r="E220" s="303">
        <f>SUM(E162:E164)</f>
        <v>0</v>
      </c>
      <c r="F220" s="303">
        <f>SUM(F162:F164)</f>
        <v>0</v>
      </c>
      <c r="G220" s="303">
        <f>SUM(G162:G164)</f>
        <v>0</v>
      </c>
      <c r="H220" s="303">
        <f>SUM(H162:H164)</f>
        <v>0</v>
      </c>
      <c r="I220" s="303">
        <f t="shared" si="4"/>
        <v>0</v>
      </c>
    </row>
    <row r="221" ht="20.25" customHeight="1" spans="1:9">
      <c r="A221" s="301" t="s">
        <v>409</v>
      </c>
      <c r="B221" s="309" t="s">
        <v>410</v>
      </c>
      <c r="C221" s="303"/>
      <c r="D221" s="303">
        <f>SUM(D165:D169)</f>
        <v>0</v>
      </c>
      <c r="E221" s="303">
        <f>SUM(E165:E169)</f>
        <v>0</v>
      </c>
      <c r="F221" s="303">
        <f>SUM(F165:F169)</f>
        <v>0</v>
      </c>
      <c r="G221" s="303">
        <f>SUM(G165:G169)</f>
        <v>0</v>
      </c>
      <c r="H221" s="303">
        <f>SUM(H165:H169)</f>
        <v>0</v>
      </c>
      <c r="I221" s="303">
        <f t="shared" si="4"/>
        <v>0</v>
      </c>
    </row>
    <row r="222" ht="20.25" customHeight="1" spans="1:9">
      <c r="A222" s="301" t="s">
        <v>421</v>
      </c>
      <c r="B222" s="309" t="s">
        <v>422</v>
      </c>
      <c r="C222" s="303"/>
      <c r="D222" s="303">
        <f>SUM(D170:D178)</f>
        <v>0</v>
      </c>
      <c r="E222" s="303">
        <f>SUM(E170:E178)</f>
        <v>0</v>
      </c>
      <c r="F222" s="303">
        <f>SUM(F170:F178)</f>
        <v>0</v>
      </c>
      <c r="G222" s="303">
        <f>SUM(G170:G178)</f>
        <v>0</v>
      </c>
      <c r="H222" s="303">
        <f>SUM(H170:H178)</f>
        <v>0</v>
      </c>
      <c r="I222" s="303">
        <f t="shared" si="4"/>
        <v>0</v>
      </c>
    </row>
    <row r="223" ht="20.25" customHeight="1" spans="1:9">
      <c r="A223" s="301" t="s">
        <v>440</v>
      </c>
      <c r="B223" s="309" t="s">
        <v>441</v>
      </c>
      <c r="C223" s="303">
        <v>5576</v>
      </c>
      <c r="D223" s="303">
        <f>SUM(D179:D181)</f>
        <v>5300</v>
      </c>
      <c r="E223" s="303">
        <f>SUM(E179:E181)</f>
        <v>276</v>
      </c>
      <c r="F223" s="303">
        <f>SUM(F179:F181)</f>
        <v>0</v>
      </c>
      <c r="G223" s="303">
        <f>SUM(G179:G181)</f>
        <v>0</v>
      </c>
      <c r="H223" s="303">
        <f>SUM(H179:H181)</f>
        <v>0</v>
      </c>
      <c r="I223" s="303">
        <f t="shared" si="4"/>
        <v>0</v>
      </c>
    </row>
    <row r="224" ht="20.25" customHeight="1" spans="1:9">
      <c r="A224" s="301" t="s">
        <v>448</v>
      </c>
      <c r="B224" s="309" t="s">
        <v>449</v>
      </c>
      <c r="C224" s="303">
        <v>6673</v>
      </c>
      <c r="D224" s="303">
        <f>SUM(D182:D184)</f>
        <v>6288</v>
      </c>
      <c r="E224" s="303">
        <f>SUM(E182:E184)</f>
        <v>385</v>
      </c>
      <c r="F224" s="303">
        <f>SUM(F182:F184)</f>
        <v>0</v>
      </c>
      <c r="G224" s="303">
        <f>SUM(G182:G184)</f>
        <v>0</v>
      </c>
      <c r="H224" s="303">
        <f>SUM(H182:H184)</f>
        <v>0</v>
      </c>
      <c r="I224" s="303">
        <f t="shared" si="4"/>
        <v>0</v>
      </c>
    </row>
    <row r="225" ht="20.25" customHeight="1" spans="1:9">
      <c r="A225" s="301" t="s">
        <v>456</v>
      </c>
      <c r="B225" s="309" t="s">
        <v>457</v>
      </c>
      <c r="C225" s="303">
        <v>126</v>
      </c>
      <c r="D225" s="303">
        <f>SUM(D185:D188)</f>
        <v>126</v>
      </c>
      <c r="E225" s="303">
        <f>SUM(E185:E188)</f>
        <v>0</v>
      </c>
      <c r="F225" s="303">
        <f>SUM(F185:F188)</f>
        <v>0</v>
      </c>
      <c r="G225" s="303">
        <f>SUM(G185:G188)</f>
        <v>0</v>
      </c>
      <c r="H225" s="303">
        <f>SUM(H185:H188)</f>
        <v>0</v>
      </c>
      <c r="I225" s="303">
        <f t="shared" si="4"/>
        <v>0</v>
      </c>
    </row>
    <row r="226" ht="20.25" customHeight="1" spans="1:9">
      <c r="A226" s="301" t="s">
        <v>466</v>
      </c>
      <c r="B226" s="309" t="s">
        <v>467</v>
      </c>
      <c r="C226" s="303">
        <v>1678</v>
      </c>
      <c r="D226" s="303">
        <f>SUM(D189:D195)</f>
        <v>1678</v>
      </c>
      <c r="E226" s="303">
        <f>SUM(E189:E195)</f>
        <v>0</v>
      </c>
      <c r="F226" s="303">
        <f>SUM(F189:F195)</f>
        <v>0</v>
      </c>
      <c r="G226" s="303">
        <f>SUM(G189:G195)</f>
        <v>0</v>
      </c>
      <c r="H226" s="303">
        <f>SUM(H189:H195)</f>
        <v>0</v>
      </c>
      <c r="I226" s="303">
        <f t="shared" si="4"/>
        <v>0</v>
      </c>
    </row>
    <row r="227" ht="20.25" customHeight="1" spans="1:9">
      <c r="A227" s="301" t="s">
        <v>482</v>
      </c>
      <c r="B227" s="309" t="s">
        <v>483</v>
      </c>
      <c r="C227" s="303">
        <v>3500</v>
      </c>
      <c r="D227" s="303"/>
      <c r="E227" s="303"/>
      <c r="F227" s="303"/>
      <c r="G227" s="303"/>
      <c r="H227" s="303"/>
      <c r="I227" s="303">
        <f t="shared" si="4"/>
        <v>3500</v>
      </c>
    </row>
    <row r="228" ht="20.15" customHeight="1" spans="1:9">
      <c r="A228" s="301" t="s">
        <v>484</v>
      </c>
      <c r="B228" s="309" t="s">
        <v>439</v>
      </c>
      <c r="C228" s="303"/>
      <c r="D228" s="303">
        <f>SUM(D196:D197)</f>
        <v>0</v>
      </c>
      <c r="E228" s="303">
        <f>SUM(E196:E197)</f>
        <v>0</v>
      </c>
      <c r="F228" s="303">
        <f>SUM(F196:F197)</f>
        <v>0</v>
      </c>
      <c r="G228" s="303">
        <f>SUM(G196:G197)</f>
        <v>0</v>
      </c>
      <c r="H228" s="303">
        <f>SUM(H196:H197)</f>
        <v>0</v>
      </c>
      <c r="I228" s="303">
        <f t="shared" si="4"/>
        <v>0</v>
      </c>
    </row>
    <row r="229" ht="20.15" customHeight="1" spans="1:9">
      <c r="A229" s="316">
        <v>231</v>
      </c>
      <c r="B229" s="225" t="s">
        <v>488</v>
      </c>
      <c r="C229" s="306"/>
      <c r="D229" s="108">
        <f>D198</f>
        <v>0</v>
      </c>
      <c r="E229" s="108">
        <f>E198</f>
        <v>0</v>
      </c>
      <c r="F229" s="108">
        <f>F198</f>
        <v>0</v>
      </c>
      <c r="G229" s="306">
        <f>G198</f>
        <v>0</v>
      </c>
      <c r="H229" s="108">
        <f>H198</f>
        <v>0</v>
      </c>
      <c r="I229" s="108">
        <f t="shared" si="4"/>
        <v>0</v>
      </c>
    </row>
    <row r="230" ht="20.25" customHeight="1" spans="1:9">
      <c r="A230" s="301" t="s">
        <v>492</v>
      </c>
      <c r="B230" s="309" t="s">
        <v>493</v>
      </c>
      <c r="C230" s="303">
        <v>10633</v>
      </c>
      <c r="D230" s="303">
        <f>D200</f>
        <v>10633</v>
      </c>
      <c r="E230" s="303">
        <f>E200</f>
        <v>0</v>
      </c>
      <c r="F230" s="303">
        <f>F200</f>
        <v>0</v>
      </c>
      <c r="G230" s="303">
        <f>G200</f>
        <v>0</v>
      </c>
      <c r="H230" s="303">
        <f>H200</f>
        <v>0</v>
      </c>
      <c r="I230" s="303">
        <f t="shared" si="4"/>
        <v>0</v>
      </c>
    </row>
    <row r="231" ht="20.25" customHeight="1" spans="1:9">
      <c r="A231" s="301" t="s">
        <v>498</v>
      </c>
      <c r="B231" s="309" t="s">
        <v>499</v>
      </c>
      <c r="C231" s="303">
        <v>104</v>
      </c>
      <c r="D231" s="303">
        <f>D203</f>
        <v>104</v>
      </c>
      <c r="E231" s="303">
        <f>E203</f>
        <v>0</v>
      </c>
      <c r="F231" s="303">
        <f>F203</f>
        <v>0</v>
      </c>
      <c r="G231" s="303">
        <f>G203</f>
        <v>0</v>
      </c>
      <c r="H231" s="303">
        <f>H203</f>
        <v>0</v>
      </c>
      <c r="I231" s="303">
        <f t="shared" si="4"/>
        <v>0</v>
      </c>
    </row>
    <row r="232" ht="20.25" customHeight="1" spans="1:9">
      <c r="A232" s="301"/>
      <c r="B232" s="309"/>
      <c r="C232" s="304"/>
      <c r="D232" s="304"/>
      <c r="E232" s="304"/>
      <c r="F232" s="304"/>
      <c r="G232" s="304"/>
      <c r="H232" s="304"/>
      <c r="I232" s="303"/>
    </row>
    <row r="233" ht="20.25" customHeight="1" spans="1:9">
      <c r="A233" s="322"/>
      <c r="B233" s="323" t="s">
        <v>749</v>
      </c>
      <c r="C233" s="303">
        <v>351225</v>
      </c>
      <c r="D233" s="303">
        <f>SUM(D206:D231)</f>
        <v>222169</v>
      </c>
      <c r="E233" s="303">
        <f>SUM(E206:E231)</f>
        <v>125441</v>
      </c>
      <c r="F233" s="303">
        <f>SUM(F206:F231)</f>
        <v>0</v>
      </c>
      <c r="G233" s="303">
        <f>SUM(G206:G231)</f>
        <v>0</v>
      </c>
      <c r="H233" s="303">
        <f>SUM(H206:H231)</f>
        <v>0</v>
      </c>
      <c r="I233" s="303">
        <f>C233-SUM(D233:H233)</f>
        <v>3615</v>
      </c>
    </row>
  </sheetData>
  <mergeCells count="9">
    <mergeCell ref="A2:I2"/>
    <mergeCell ref="A4:B4"/>
    <mergeCell ref="C4:C5"/>
    <mergeCell ref="D4:D5"/>
    <mergeCell ref="E4:E5"/>
    <mergeCell ref="F4:F5"/>
    <mergeCell ref="G4:G5"/>
    <mergeCell ref="H4:H5"/>
    <mergeCell ref="I4:I5"/>
  </mergeCells>
  <pageMargins left="0.49" right="0.49" top="0.29" bottom="0.25" header="0.13" footer="0.13"/>
  <pageSetup paperSize="8" orientation="landscape"/>
  <headerFooter>
    <oddFooter>&amp;C&amp;P/&amp;N</oddFooter>
    <evenFooter>&amp;C&amp;P/&amp;N</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R34"/>
  <sheetViews>
    <sheetView showGridLines="0" zoomScale="80" zoomScaleNormal="80" workbookViewId="0">
      <pane ySplit="5" topLeftCell="A6" activePane="bottomLeft" state="frozen"/>
      <selection/>
      <selection pane="bottomLeft" activeCell="A2" sqref="A2:R2"/>
    </sheetView>
  </sheetViews>
  <sheetFormatPr defaultColWidth="8.70833333333333" defaultRowHeight="13.5" customHeight="1"/>
  <cols>
    <col min="1" max="1" width="5.575" style="280" customWidth="1"/>
    <col min="2" max="2" width="23.2833333333333" style="280" customWidth="1"/>
    <col min="3" max="3" width="11.7083333333333" style="280" customWidth="1"/>
    <col min="4" max="4" width="9.575" style="280" customWidth="1"/>
    <col min="5" max="5" width="11.425" style="280" customWidth="1"/>
    <col min="6" max="7" width="13.575" style="280" customWidth="1"/>
    <col min="8" max="9" width="11.85" style="280" customWidth="1"/>
    <col min="10" max="11" width="9.575" style="280" customWidth="1"/>
    <col min="12" max="14" width="11.85" style="280" customWidth="1"/>
    <col min="15" max="16" width="9.575" style="280" customWidth="1"/>
    <col min="17" max="17" width="9.28333333333333" style="280" customWidth="1"/>
    <col min="18" max="18" width="9.575" style="280" customWidth="1"/>
    <col min="19" max="16384" width="8.70833333333333" style="280"/>
  </cols>
  <sheetData>
    <row r="1" customHeight="1" spans="1:1">
      <c r="A1" s="281"/>
    </row>
    <row r="2" ht="24" customHeight="1" spans="1:18">
      <c r="A2" s="282" t="s">
        <v>759</v>
      </c>
      <c r="B2" s="282"/>
      <c r="C2" s="282"/>
      <c r="D2" s="282"/>
      <c r="E2" s="282"/>
      <c r="F2" s="282"/>
      <c r="G2" s="282"/>
      <c r="H2" s="282"/>
      <c r="I2" s="282"/>
      <c r="J2" s="282"/>
      <c r="K2" s="282"/>
      <c r="L2" s="282"/>
      <c r="M2" s="282"/>
      <c r="N2" s="282"/>
      <c r="O2" s="282"/>
      <c r="P2" s="282"/>
      <c r="Q2" s="282"/>
      <c r="R2" s="282"/>
    </row>
    <row r="3" ht="20.25" customHeight="1" spans="18:18">
      <c r="R3" s="294" t="s">
        <v>760</v>
      </c>
    </row>
    <row r="4" ht="23.25" customHeight="1" spans="1:18">
      <c r="A4" s="283" t="s">
        <v>2</v>
      </c>
      <c r="B4" s="283"/>
      <c r="C4" s="283" t="s">
        <v>761</v>
      </c>
      <c r="D4" s="284">
        <v>501</v>
      </c>
      <c r="E4" s="284">
        <v>502</v>
      </c>
      <c r="F4" s="284">
        <v>503</v>
      </c>
      <c r="G4" s="284">
        <v>504</v>
      </c>
      <c r="H4" s="284">
        <v>505</v>
      </c>
      <c r="I4" s="284">
        <v>506</v>
      </c>
      <c r="J4" s="284">
        <v>507</v>
      </c>
      <c r="K4" s="284">
        <v>508</v>
      </c>
      <c r="L4" s="284">
        <v>509</v>
      </c>
      <c r="M4" s="284">
        <v>510</v>
      </c>
      <c r="N4" s="284">
        <v>511</v>
      </c>
      <c r="O4" s="284">
        <v>512</v>
      </c>
      <c r="P4" s="284">
        <v>513</v>
      </c>
      <c r="Q4" s="284">
        <v>514</v>
      </c>
      <c r="R4" s="284">
        <v>599</v>
      </c>
    </row>
    <row r="5" ht="69" customHeight="1" spans="1:18">
      <c r="A5" s="283" t="s">
        <v>757</v>
      </c>
      <c r="B5" s="283" t="s">
        <v>758</v>
      </c>
      <c r="C5" s="283"/>
      <c r="D5" s="285" t="s">
        <v>762</v>
      </c>
      <c r="E5" s="285" t="s">
        <v>763</v>
      </c>
      <c r="F5" s="285" t="s">
        <v>764</v>
      </c>
      <c r="G5" s="285" t="s">
        <v>765</v>
      </c>
      <c r="H5" s="285" t="s">
        <v>766</v>
      </c>
      <c r="I5" s="285" t="s">
        <v>767</v>
      </c>
      <c r="J5" s="285" t="s">
        <v>768</v>
      </c>
      <c r="K5" s="285" t="s">
        <v>769</v>
      </c>
      <c r="L5" s="285" t="s">
        <v>770</v>
      </c>
      <c r="M5" s="285" t="s">
        <v>771</v>
      </c>
      <c r="N5" s="285" t="s">
        <v>772</v>
      </c>
      <c r="O5" s="285" t="s">
        <v>773</v>
      </c>
      <c r="P5" s="285" t="s">
        <v>774</v>
      </c>
      <c r="Q5" s="285" t="s">
        <v>775</v>
      </c>
      <c r="R5" s="285" t="s">
        <v>439</v>
      </c>
    </row>
    <row r="6" ht="20.25" customHeight="1" spans="1:18">
      <c r="A6" s="286" t="s">
        <v>64</v>
      </c>
      <c r="B6" s="287" t="s">
        <v>65</v>
      </c>
      <c r="C6" s="288">
        <v>33808</v>
      </c>
      <c r="D6" s="288">
        <v>21601</v>
      </c>
      <c r="E6" s="288">
        <v>7808</v>
      </c>
      <c r="F6" s="288">
        <v>592</v>
      </c>
      <c r="G6" s="289">
        <v>204</v>
      </c>
      <c r="H6" s="289">
        <v>1803</v>
      </c>
      <c r="I6" s="289">
        <v>2</v>
      </c>
      <c r="J6" s="289">
        <v>1347</v>
      </c>
      <c r="K6" s="289"/>
      <c r="L6" s="289">
        <v>451</v>
      </c>
      <c r="M6" s="289"/>
      <c r="N6" s="289"/>
      <c r="O6" s="289"/>
      <c r="P6" s="289"/>
      <c r="Q6" s="289"/>
      <c r="R6" s="289">
        <f t="shared" ref="R6:R32" si="0">C6-SUM(D6:Q6)</f>
        <v>0</v>
      </c>
    </row>
    <row r="7" ht="20.25" customHeight="1" spans="1:18">
      <c r="A7" s="286" t="s">
        <v>120</v>
      </c>
      <c r="B7" s="287" t="s">
        <v>121</v>
      </c>
      <c r="C7" s="288"/>
      <c r="D7" s="288"/>
      <c r="E7" s="288"/>
      <c r="F7" s="288"/>
      <c r="G7" s="289"/>
      <c r="H7" s="289"/>
      <c r="I7" s="289"/>
      <c r="J7" s="289"/>
      <c r="K7" s="289"/>
      <c r="L7" s="289"/>
      <c r="M7" s="289"/>
      <c r="N7" s="289"/>
      <c r="O7" s="289"/>
      <c r="P7" s="289"/>
      <c r="Q7" s="289"/>
      <c r="R7" s="289">
        <f t="shared" si="0"/>
        <v>0</v>
      </c>
    </row>
    <row r="8" ht="20.25" customHeight="1" spans="1:18">
      <c r="A8" s="286" t="s">
        <v>140</v>
      </c>
      <c r="B8" s="287" t="s">
        <v>141</v>
      </c>
      <c r="C8" s="288">
        <v>30</v>
      </c>
      <c r="D8" s="288"/>
      <c r="E8" s="288">
        <v>30</v>
      </c>
      <c r="F8" s="288"/>
      <c r="G8" s="289"/>
      <c r="H8" s="289"/>
      <c r="I8" s="289"/>
      <c r="J8" s="289"/>
      <c r="K8" s="289"/>
      <c r="L8" s="289"/>
      <c r="M8" s="289"/>
      <c r="N8" s="289"/>
      <c r="O8" s="289"/>
      <c r="P8" s="289"/>
      <c r="Q8" s="289"/>
      <c r="R8" s="289">
        <f t="shared" si="0"/>
        <v>0</v>
      </c>
    </row>
    <row r="9" ht="20.25" customHeight="1" spans="1:18">
      <c r="A9" s="286" t="s">
        <v>152</v>
      </c>
      <c r="B9" s="287" t="s">
        <v>153</v>
      </c>
      <c r="C9" s="288">
        <v>11136</v>
      </c>
      <c r="D9" s="288">
        <v>4572</v>
      </c>
      <c r="E9" s="288">
        <v>5946</v>
      </c>
      <c r="F9" s="288">
        <v>570</v>
      </c>
      <c r="G9" s="289"/>
      <c r="H9" s="289">
        <v>35</v>
      </c>
      <c r="I9" s="289">
        <v>1</v>
      </c>
      <c r="J9" s="289"/>
      <c r="K9" s="289"/>
      <c r="L9" s="289">
        <v>12</v>
      </c>
      <c r="M9" s="289"/>
      <c r="N9" s="289"/>
      <c r="O9" s="289"/>
      <c r="P9" s="289"/>
      <c r="Q9" s="289"/>
      <c r="R9" s="289">
        <f t="shared" si="0"/>
        <v>0</v>
      </c>
    </row>
    <row r="10" ht="20.25" customHeight="1" spans="1:18">
      <c r="A10" s="286" t="s">
        <v>176</v>
      </c>
      <c r="B10" s="287" t="s">
        <v>177</v>
      </c>
      <c r="C10" s="288">
        <v>46794</v>
      </c>
      <c r="D10" s="288">
        <v>139</v>
      </c>
      <c r="E10" s="288">
        <v>4606</v>
      </c>
      <c r="F10" s="288"/>
      <c r="G10" s="289"/>
      <c r="H10" s="289">
        <v>41642</v>
      </c>
      <c r="I10" s="289">
        <v>141</v>
      </c>
      <c r="J10" s="289"/>
      <c r="K10" s="289"/>
      <c r="L10" s="289">
        <v>266</v>
      </c>
      <c r="M10" s="289"/>
      <c r="N10" s="289"/>
      <c r="O10" s="289"/>
      <c r="P10" s="289"/>
      <c r="Q10" s="289"/>
      <c r="R10" s="289">
        <f t="shared" si="0"/>
        <v>0</v>
      </c>
    </row>
    <row r="11" ht="20.25" customHeight="1" spans="1:18">
      <c r="A11" s="286" t="s">
        <v>198</v>
      </c>
      <c r="B11" s="287" t="s">
        <v>199</v>
      </c>
      <c r="C11" s="288">
        <v>216</v>
      </c>
      <c r="D11" s="288">
        <v>101</v>
      </c>
      <c r="E11" s="288"/>
      <c r="F11" s="288"/>
      <c r="G11" s="289"/>
      <c r="H11" s="289"/>
      <c r="I11" s="289"/>
      <c r="J11" s="289"/>
      <c r="K11" s="289"/>
      <c r="L11" s="289"/>
      <c r="M11" s="289"/>
      <c r="N11" s="289"/>
      <c r="O11" s="289"/>
      <c r="P11" s="289"/>
      <c r="Q11" s="289"/>
      <c r="R11" s="289">
        <f t="shared" si="0"/>
        <v>115</v>
      </c>
    </row>
    <row r="12" ht="20.25" customHeight="1" spans="1:18">
      <c r="A12" s="286" t="s">
        <v>220</v>
      </c>
      <c r="B12" s="287" t="s">
        <v>221</v>
      </c>
      <c r="C12" s="288">
        <v>1097</v>
      </c>
      <c r="D12" s="288">
        <v>78</v>
      </c>
      <c r="E12" s="288">
        <v>46</v>
      </c>
      <c r="F12" s="288"/>
      <c r="G12" s="289"/>
      <c r="H12" s="289">
        <v>973</v>
      </c>
      <c r="I12" s="289"/>
      <c r="J12" s="289"/>
      <c r="K12" s="289"/>
      <c r="L12" s="289"/>
      <c r="M12" s="289"/>
      <c r="N12" s="289"/>
      <c r="O12" s="289"/>
      <c r="P12" s="289"/>
      <c r="Q12" s="289"/>
      <c r="R12" s="289">
        <f t="shared" si="0"/>
        <v>0</v>
      </c>
    </row>
    <row r="13" ht="20.25" customHeight="1" spans="1:18">
      <c r="A13" s="286" t="s">
        <v>234</v>
      </c>
      <c r="B13" s="287" t="s">
        <v>235</v>
      </c>
      <c r="C13" s="288">
        <v>75049</v>
      </c>
      <c r="D13" s="288">
        <v>4149</v>
      </c>
      <c r="E13" s="288">
        <v>554</v>
      </c>
      <c r="F13" s="288"/>
      <c r="G13" s="289"/>
      <c r="H13" s="289">
        <v>6924</v>
      </c>
      <c r="I13" s="289">
        <v>2</v>
      </c>
      <c r="J13" s="289"/>
      <c r="K13" s="289"/>
      <c r="L13" s="289">
        <v>23375</v>
      </c>
      <c r="M13" s="289">
        <v>40045</v>
      </c>
      <c r="N13" s="289"/>
      <c r="O13" s="289"/>
      <c r="P13" s="289"/>
      <c r="Q13" s="289"/>
      <c r="R13" s="289">
        <f t="shared" si="0"/>
        <v>0</v>
      </c>
    </row>
    <row r="14" ht="20.25" customHeight="1" spans="1:18">
      <c r="A14" s="286" t="s">
        <v>276</v>
      </c>
      <c r="B14" s="287" t="s">
        <v>277</v>
      </c>
      <c r="C14" s="288">
        <v>18082</v>
      </c>
      <c r="D14" s="288">
        <v>7632</v>
      </c>
      <c r="E14" s="288">
        <v>2652</v>
      </c>
      <c r="F14" s="288"/>
      <c r="G14" s="289"/>
      <c r="H14" s="289">
        <v>4170</v>
      </c>
      <c r="I14" s="289">
        <v>2</v>
      </c>
      <c r="J14" s="289"/>
      <c r="K14" s="289"/>
      <c r="L14" s="289">
        <v>3626</v>
      </c>
      <c r="M14" s="289"/>
      <c r="N14" s="289"/>
      <c r="O14" s="289"/>
      <c r="P14" s="289"/>
      <c r="Q14" s="289"/>
      <c r="R14" s="289">
        <f t="shared" si="0"/>
        <v>0</v>
      </c>
    </row>
    <row r="15" ht="20.25" customHeight="1" spans="1:18">
      <c r="A15" s="286" t="s">
        <v>307</v>
      </c>
      <c r="B15" s="287" t="s">
        <v>308</v>
      </c>
      <c r="C15" s="288">
        <v>1607</v>
      </c>
      <c r="D15" s="288"/>
      <c r="E15" s="288">
        <v>1607</v>
      </c>
      <c r="F15" s="288"/>
      <c r="G15" s="289"/>
      <c r="H15" s="289"/>
      <c r="I15" s="289"/>
      <c r="J15" s="289"/>
      <c r="K15" s="289"/>
      <c r="L15" s="289"/>
      <c r="M15" s="289"/>
      <c r="N15" s="289"/>
      <c r="O15" s="289"/>
      <c r="P15" s="289"/>
      <c r="Q15" s="289"/>
      <c r="R15" s="289">
        <f t="shared" si="0"/>
        <v>0</v>
      </c>
    </row>
    <row r="16" ht="20.25" customHeight="1" spans="1:18">
      <c r="A16" s="286" t="s">
        <v>339</v>
      </c>
      <c r="B16" s="287" t="s">
        <v>340</v>
      </c>
      <c r="C16" s="288">
        <v>24308</v>
      </c>
      <c r="D16" s="288">
        <v>144</v>
      </c>
      <c r="E16" s="288">
        <v>6783</v>
      </c>
      <c r="F16" s="288">
        <v>6248</v>
      </c>
      <c r="G16" s="289">
        <v>10431</v>
      </c>
      <c r="H16" s="289">
        <v>671</v>
      </c>
      <c r="I16" s="289">
        <v>31</v>
      </c>
      <c r="J16" s="289"/>
      <c r="K16" s="289"/>
      <c r="L16" s="289"/>
      <c r="M16" s="289"/>
      <c r="N16" s="289"/>
      <c r="O16" s="289"/>
      <c r="P16" s="289"/>
      <c r="Q16" s="289"/>
      <c r="R16" s="289">
        <f t="shared" si="0"/>
        <v>0</v>
      </c>
    </row>
    <row r="17" ht="20.25" customHeight="1" spans="1:18">
      <c r="A17" s="286" t="s">
        <v>353</v>
      </c>
      <c r="B17" s="287" t="s">
        <v>354</v>
      </c>
      <c r="C17" s="288">
        <v>88575</v>
      </c>
      <c r="D17" s="288">
        <v>3529</v>
      </c>
      <c r="E17" s="288">
        <v>55690</v>
      </c>
      <c r="F17" s="288">
        <v>13398</v>
      </c>
      <c r="G17" s="289">
        <v>27</v>
      </c>
      <c r="H17" s="289">
        <v>4657</v>
      </c>
      <c r="I17" s="289">
        <v>51</v>
      </c>
      <c r="J17" s="289">
        <v>543</v>
      </c>
      <c r="K17" s="289"/>
      <c r="L17" s="289">
        <v>10680</v>
      </c>
      <c r="M17" s="289"/>
      <c r="N17" s="289"/>
      <c r="O17" s="289"/>
      <c r="P17" s="289"/>
      <c r="Q17" s="289"/>
      <c r="R17" s="289">
        <f t="shared" si="0"/>
        <v>0</v>
      </c>
    </row>
    <row r="18" ht="20.25" customHeight="1" spans="1:18">
      <c r="A18" s="286" t="s">
        <v>371</v>
      </c>
      <c r="B18" s="287" t="s">
        <v>372</v>
      </c>
      <c r="C18" s="288">
        <v>6012</v>
      </c>
      <c r="D18" s="288">
        <v>242</v>
      </c>
      <c r="E18" s="288">
        <v>5767</v>
      </c>
      <c r="F18" s="288">
        <v>3</v>
      </c>
      <c r="G18" s="289"/>
      <c r="H18" s="289"/>
      <c r="I18" s="289"/>
      <c r="J18" s="289"/>
      <c r="K18" s="289"/>
      <c r="L18" s="289"/>
      <c r="M18" s="289"/>
      <c r="N18" s="289"/>
      <c r="O18" s="289"/>
      <c r="P18" s="289"/>
      <c r="Q18" s="289"/>
      <c r="R18" s="289">
        <f t="shared" si="0"/>
        <v>0</v>
      </c>
    </row>
    <row r="19" ht="20.25" customHeight="1" spans="1:18">
      <c r="A19" s="286" t="s">
        <v>385</v>
      </c>
      <c r="B19" s="290" t="s">
        <v>386</v>
      </c>
      <c r="C19" s="288">
        <v>16104</v>
      </c>
      <c r="D19" s="291"/>
      <c r="E19" s="288"/>
      <c r="F19" s="288"/>
      <c r="G19" s="289"/>
      <c r="H19" s="289">
        <v>19</v>
      </c>
      <c r="I19" s="289"/>
      <c r="J19" s="289">
        <v>14355</v>
      </c>
      <c r="K19" s="289">
        <v>1730</v>
      </c>
      <c r="L19" s="289"/>
      <c r="M19" s="289"/>
      <c r="N19" s="289"/>
      <c r="O19" s="289"/>
      <c r="P19" s="289"/>
      <c r="Q19" s="289"/>
      <c r="R19" s="289">
        <f t="shared" si="0"/>
        <v>0</v>
      </c>
    </row>
    <row r="20" ht="20.25" customHeight="1" spans="1:18">
      <c r="A20" s="286" t="s">
        <v>401</v>
      </c>
      <c r="B20" s="290" t="s">
        <v>402</v>
      </c>
      <c r="C20" s="288">
        <v>117</v>
      </c>
      <c r="D20" s="288">
        <v>98</v>
      </c>
      <c r="E20" s="288">
        <v>18</v>
      </c>
      <c r="F20" s="288">
        <v>1</v>
      </c>
      <c r="G20" s="289"/>
      <c r="H20" s="289"/>
      <c r="I20" s="289"/>
      <c r="J20" s="289"/>
      <c r="K20" s="289"/>
      <c r="L20" s="289"/>
      <c r="M20" s="289"/>
      <c r="N20" s="289"/>
      <c r="O20" s="289"/>
      <c r="P20" s="289"/>
      <c r="Q20" s="289"/>
      <c r="R20" s="289">
        <f t="shared" si="0"/>
        <v>0</v>
      </c>
    </row>
    <row r="21" ht="20.25" customHeight="1" spans="1:18">
      <c r="A21" s="286" t="s">
        <v>409</v>
      </c>
      <c r="B21" s="292" t="s">
        <v>410</v>
      </c>
      <c r="C21" s="288"/>
      <c r="D21" s="288"/>
      <c r="E21" s="288"/>
      <c r="F21" s="288"/>
      <c r="G21" s="289"/>
      <c r="H21" s="289"/>
      <c r="I21" s="289"/>
      <c r="J21" s="289"/>
      <c r="K21" s="289"/>
      <c r="L21" s="289"/>
      <c r="M21" s="289"/>
      <c r="N21" s="289"/>
      <c r="O21" s="289"/>
      <c r="P21" s="289"/>
      <c r="Q21" s="289"/>
      <c r="R21" s="289">
        <f t="shared" si="0"/>
        <v>0</v>
      </c>
    </row>
    <row r="22" ht="20.25" customHeight="1" spans="1:18">
      <c r="A22" s="286" t="s">
        <v>421</v>
      </c>
      <c r="B22" s="290" t="s">
        <v>422</v>
      </c>
      <c r="C22" s="288"/>
      <c r="D22" s="288"/>
      <c r="E22" s="288"/>
      <c r="F22" s="288"/>
      <c r="G22" s="289"/>
      <c r="H22" s="289"/>
      <c r="I22" s="289"/>
      <c r="J22" s="289"/>
      <c r="K22" s="289"/>
      <c r="L22" s="289"/>
      <c r="M22" s="289"/>
      <c r="N22" s="289"/>
      <c r="O22" s="289"/>
      <c r="P22" s="289"/>
      <c r="Q22" s="289"/>
      <c r="R22" s="289">
        <f t="shared" si="0"/>
        <v>0</v>
      </c>
    </row>
    <row r="23" ht="20.25" customHeight="1" spans="1:18">
      <c r="A23" s="286" t="s">
        <v>440</v>
      </c>
      <c r="B23" s="290" t="s">
        <v>441</v>
      </c>
      <c r="C23" s="288">
        <v>5576</v>
      </c>
      <c r="D23" s="288">
        <v>164</v>
      </c>
      <c r="E23" s="288">
        <v>4823</v>
      </c>
      <c r="F23" s="288"/>
      <c r="G23" s="289"/>
      <c r="H23" s="289">
        <v>584</v>
      </c>
      <c r="I23" s="289">
        <v>4</v>
      </c>
      <c r="J23" s="289"/>
      <c r="K23" s="289"/>
      <c r="L23" s="289">
        <v>1</v>
      </c>
      <c r="M23" s="289"/>
      <c r="N23" s="289"/>
      <c r="O23" s="289"/>
      <c r="P23" s="289"/>
      <c r="Q23" s="289"/>
      <c r="R23" s="289">
        <f t="shared" si="0"/>
        <v>0</v>
      </c>
    </row>
    <row r="24" ht="20.25" customHeight="1" spans="1:18">
      <c r="A24" s="286" t="s">
        <v>448</v>
      </c>
      <c r="B24" s="290" t="s">
        <v>449</v>
      </c>
      <c r="C24" s="288">
        <v>6673</v>
      </c>
      <c r="D24" s="288">
        <v>2194</v>
      </c>
      <c r="E24" s="288"/>
      <c r="F24" s="288"/>
      <c r="G24" s="289"/>
      <c r="H24" s="289">
        <v>4479</v>
      </c>
      <c r="I24" s="289"/>
      <c r="J24" s="289"/>
      <c r="K24" s="289"/>
      <c r="L24" s="289"/>
      <c r="M24" s="289"/>
      <c r="N24" s="289"/>
      <c r="O24" s="289"/>
      <c r="P24" s="289"/>
      <c r="Q24" s="289"/>
      <c r="R24" s="289">
        <f t="shared" si="0"/>
        <v>0</v>
      </c>
    </row>
    <row r="25" ht="20.25" customHeight="1" spans="1:18">
      <c r="A25" s="286" t="s">
        <v>456</v>
      </c>
      <c r="B25" s="290" t="s">
        <v>457</v>
      </c>
      <c r="C25" s="288">
        <v>126</v>
      </c>
      <c r="D25" s="288"/>
      <c r="E25" s="288"/>
      <c r="F25" s="288"/>
      <c r="G25" s="289"/>
      <c r="H25" s="289">
        <v>126</v>
      </c>
      <c r="I25" s="289"/>
      <c r="J25" s="289"/>
      <c r="K25" s="289"/>
      <c r="L25" s="289"/>
      <c r="M25" s="289"/>
      <c r="N25" s="289"/>
      <c r="O25" s="289"/>
      <c r="P25" s="289"/>
      <c r="Q25" s="289"/>
      <c r="R25" s="289">
        <f t="shared" si="0"/>
        <v>0</v>
      </c>
    </row>
    <row r="26" ht="20.25" customHeight="1" spans="1:18">
      <c r="A26" s="286" t="s">
        <v>466</v>
      </c>
      <c r="B26" s="290" t="s">
        <v>467</v>
      </c>
      <c r="C26" s="288">
        <v>1678</v>
      </c>
      <c r="D26" s="288">
        <v>780</v>
      </c>
      <c r="E26" s="288">
        <v>776</v>
      </c>
      <c r="F26" s="288">
        <v>10</v>
      </c>
      <c r="G26" s="289"/>
      <c r="H26" s="289">
        <v>112</v>
      </c>
      <c r="I26" s="289"/>
      <c r="J26" s="289"/>
      <c r="K26" s="289"/>
      <c r="L26" s="289"/>
      <c r="M26" s="289"/>
      <c r="N26" s="289"/>
      <c r="O26" s="289"/>
      <c r="P26" s="289"/>
      <c r="Q26" s="289"/>
      <c r="R26" s="289">
        <f t="shared" si="0"/>
        <v>0</v>
      </c>
    </row>
    <row r="27" ht="20.25" customHeight="1" spans="1:18">
      <c r="A27" s="286" t="s">
        <v>482</v>
      </c>
      <c r="B27" s="292" t="s">
        <v>483</v>
      </c>
      <c r="C27" s="288">
        <v>3500</v>
      </c>
      <c r="D27" s="288"/>
      <c r="E27" s="288"/>
      <c r="F27" s="288"/>
      <c r="G27" s="289"/>
      <c r="H27" s="291"/>
      <c r="I27" s="289"/>
      <c r="J27" s="289"/>
      <c r="K27" s="289"/>
      <c r="L27" s="289"/>
      <c r="M27" s="289"/>
      <c r="N27" s="289"/>
      <c r="O27" s="289"/>
      <c r="P27" s="289"/>
      <c r="Q27" s="289">
        <v>3500</v>
      </c>
      <c r="R27" s="289">
        <f t="shared" si="0"/>
        <v>0</v>
      </c>
    </row>
    <row r="28" ht="20.25" customHeight="1" spans="1:18">
      <c r="A28" s="286" t="s">
        <v>484</v>
      </c>
      <c r="B28" s="287" t="s">
        <v>439</v>
      </c>
      <c r="C28" s="288"/>
      <c r="D28" s="288"/>
      <c r="E28" s="288"/>
      <c r="F28" s="288"/>
      <c r="G28" s="289"/>
      <c r="H28" s="289"/>
      <c r="I28" s="289"/>
      <c r="J28" s="289"/>
      <c r="K28" s="289"/>
      <c r="L28" s="289"/>
      <c r="M28" s="289"/>
      <c r="N28" s="289"/>
      <c r="O28" s="289"/>
      <c r="P28" s="289"/>
      <c r="Q28" s="289"/>
      <c r="R28" s="289">
        <f t="shared" si="0"/>
        <v>0</v>
      </c>
    </row>
    <row r="29" ht="20.25" customHeight="1" spans="1:18">
      <c r="A29" s="286" t="s">
        <v>492</v>
      </c>
      <c r="B29" s="290" t="s">
        <v>493</v>
      </c>
      <c r="C29" s="288">
        <v>10633</v>
      </c>
      <c r="D29" s="288"/>
      <c r="E29" s="288"/>
      <c r="F29" s="288"/>
      <c r="G29" s="289"/>
      <c r="H29" s="289"/>
      <c r="I29" s="289"/>
      <c r="J29" s="289"/>
      <c r="K29" s="289"/>
      <c r="L29" s="289"/>
      <c r="M29" s="289"/>
      <c r="N29" s="289">
        <v>10633</v>
      </c>
      <c r="O29" s="289"/>
      <c r="P29" s="289"/>
      <c r="Q29" s="289"/>
      <c r="R29" s="289">
        <f t="shared" si="0"/>
        <v>0</v>
      </c>
    </row>
    <row r="30" ht="20.25" customHeight="1" spans="1:18">
      <c r="A30" s="286" t="s">
        <v>498</v>
      </c>
      <c r="B30" s="290" t="s">
        <v>499</v>
      </c>
      <c r="C30" s="288">
        <v>104</v>
      </c>
      <c r="D30" s="288"/>
      <c r="E30" s="288"/>
      <c r="F30" s="288"/>
      <c r="G30" s="289"/>
      <c r="H30" s="289"/>
      <c r="I30" s="289"/>
      <c r="J30" s="289"/>
      <c r="K30" s="289"/>
      <c r="L30" s="289"/>
      <c r="M30" s="289"/>
      <c r="N30" s="289">
        <v>104</v>
      </c>
      <c r="O30" s="289"/>
      <c r="P30" s="289"/>
      <c r="Q30" s="289"/>
      <c r="R30" s="289">
        <f t="shared" si="0"/>
        <v>0</v>
      </c>
    </row>
    <row r="31" ht="20.25" customHeight="1" spans="1:18">
      <c r="A31" s="286" t="s">
        <v>512</v>
      </c>
      <c r="B31" s="287" t="s">
        <v>513</v>
      </c>
      <c r="C31" s="288">
        <v>73415</v>
      </c>
      <c r="D31" s="288"/>
      <c r="E31" s="288"/>
      <c r="F31" s="288"/>
      <c r="G31" s="289"/>
      <c r="H31" s="289"/>
      <c r="I31" s="289"/>
      <c r="J31" s="289"/>
      <c r="K31" s="289"/>
      <c r="L31" s="289">
        <v>1260</v>
      </c>
      <c r="M31" s="289"/>
      <c r="N31" s="289"/>
      <c r="O31" s="289"/>
      <c r="P31" s="289">
        <v>62073</v>
      </c>
      <c r="Q31" s="289"/>
      <c r="R31" s="289">
        <f t="shared" si="0"/>
        <v>10082</v>
      </c>
    </row>
    <row r="32" ht="20.25" customHeight="1" spans="1:18">
      <c r="A32" s="286" t="s">
        <v>729</v>
      </c>
      <c r="B32" s="287" t="s">
        <v>488</v>
      </c>
      <c r="C32" s="288">
        <v>3400</v>
      </c>
      <c r="D32" s="288"/>
      <c r="E32" s="288"/>
      <c r="F32" s="288"/>
      <c r="G32" s="289"/>
      <c r="H32" s="289"/>
      <c r="I32" s="289"/>
      <c r="J32" s="289"/>
      <c r="K32" s="289"/>
      <c r="L32" s="289"/>
      <c r="M32" s="289"/>
      <c r="N32" s="289"/>
      <c r="O32" s="289">
        <v>3400</v>
      </c>
      <c r="P32" s="289"/>
      <c r="Q32" s="289"/>
      <c r="R32" s="289">
        <f t="shared" si="0"/>
        <v>0</v>
      </c>
    </row>
    <row r="33" ht="20.25" customHeight="1" spans="1:18">
      <c r="A33" s="286"/>
      <c r="B33" s="290"/>
      <c r="C33" s="288"/>
      <c r="D33" s="288"/>
      <c r="E33" s="288"/>
      <c r="F33" s="288"/>
      <c r="G33" s="289"/>
      <c r="H33" s="289"/>
      <c r="I33" s="289"/>
      <c r="J33" s="289"/>
      <c r="K33" s="289"/>
      <c r="L33" s="289"/>
      <c r="M33" s="289"/>
      <c r="N33" s="289"/>
      <c r="O33" s="289"/>
      <c r="P33" s="289"/>
      <c r="Q33" s="289"/>
      <c r="R33" s="289"/>
    </row>
    <row r="34" ht="20.25" customHeight="1" spans="1:18">
      <c r="A34" s="293" t="s">
        <v>749</v>
      </c>
      <c r="B34" s="293"/>
      <c r="C34" s="288">
        <v>428040</v>
      </c>
      <c r="D34" s="288">
        <f t="shared" ref="D34:R34" si="1">SUM(D6:D32)</f>
        <v>45423</v>
      </c>
      <c r="E34" s="288">
        <f t="shared" si="1"/>
        <v>97106</v>
      </c>
      <c r="F34" s="288">
        <f t="shared" si="1"/>
        <v>20822</v>
      </c>
      <c r="G34" s="288">
        <f t="shared" si="1"/>
        <v>10662</v>
      </c>
      <c r="H34" s="288">
        <f t="shared" si="1"/>
        <v>66195</v>
      </c>
      <c r="I34" s="288">
        <f t="shared" si="1"/>
        <v>234</v>
      </c>
      <c r="J34" s="288">
        <f t="shared" si="1"/>
        <v>16245</v>
      </c>
      <c r="K34" s="288">
        <f t="shared" si="1"/>
        <v>1730</v>
      </c>
      <c r="L34" s="288">
        <f t="shared" si="1"/>
        <v>39671</v>
      </c>
      <c r="M34" s="288">
        <f t="shared" si="1"/>
        <v>40045</v>
      </c>
      <c r="N34" s="288">
        <f t="shared" si="1"/>
        <v>10737</v>
      </c>
      <c r="O34" s="288">
        <f t="shared" si="1"/>
        <v>3400</v>
      </c>
      <c r="P34" s="288">
        <f t="shared" si="1"/>
        <v>62073</v>
      </c>
      <c r="Q34" s="288">
        <f t="shared" si="1"/>
        <v>3500</v>
      </c>
      <c r="R34" s="289">
        <f t="shared" si="1"/>
        <v>10197</v>
      </c>
    </row>
  </sheetData>
  <mergeCells count="4">
    <mergeCell ref="A2:R2"/>
    <mergeCell ref="A4:B4"/>
    <mergeCell ref="A34:B34"/>
    <mergeCell ref="C4:C5"/>
  </mergeCells>
  <pageMargins left="0.49" right="0.49" top="0.46" bottom="0.17" header="0.13" footer="0.13"/>
  <pageSetup paperSize="8"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
    </sheetView>
  </sheetViews>
  <sheetFormatPr defaultColWidth="7.95833333333333" defaultRowHeight="14.25"/>
  <cols>
    <col min="1" max="1" width="62.4583333333333" style="276" customWidth="1"/>
    <col min="2" max="2" width="40.0666666666667" style="276" customWidth="1"/>
    <col min="3" max="3" width="10.9" style="274"/>
    <col min="4" max="16384" width="7.95833333333333" style="274"/>
  </cols>
  <sheetData>
    <row r="1" s="274" customFormat="1" ht="21.75" customHeight="1" spans="1:2">
      <c r="A1" s="4" t="s">
        <v>776</v>
      </c>
      <c r="B1" s="276"/>
    </row>
    <row r="2" s="274" customFormat="1" ht="29.25" customHeight="1" spans="1:2">
      <c r="A2" s="79" t="s">
        <v>777</v>
      </c>
      <c r="B2" s="79"/>
    </row>
    <row r="3" s="274" customFormat="1" ht="21.75" customHeight="1" spans="1:2">
      <c r="A3" s="80"/>
      <c r="B3" s="71" t="s">
        <v>778</v>
      </c>
    </row>
    <row r="4" s="274" customFormat="1" ht="28.5" customHeight="1" spans="1:2">
      <c r="A4" s="81" t="s">
        <v>779</v>
      </c>
      <c r="B4" s="81" t="s">
        <v>780</v>
      </c>
    </row>
    <row r="5" s="275" customFormat="1" ht="27.75" customHeight="1" spans="1:3">
      <c r="A5" s="82" t="s">
        <v>751</v>
      </c>
      <c r="B5" s="83">
        <f>B6+B7</f>
        <v>0</v>
      </c>
      <c r="C5" s="277"/>
    </row>
    <row r="6" s="275" customFormat="1" ht="26.25" customHeight="1" spans="1:2">
      <c r="A6" s="278" t="s">
        <v>781</v>
      </c>
      <c r="B6" s="83"/>
    </row>
    <row r="7" s="275" customFormat="1" ht="26.25" customHeight="1" spans="1:2">
      <c r="A7" s="278" t="s">
        <v>782</v>
      </c>
      <c r="B7" s="279"/>
    </row>
    <row r="8" s="275" customFormat="1" ht="26.25" customHeight="1" spans="1:2">
      <c r="A8" s="84" t="s">
        <v>783</v>
      </c>
      <c r="B8" s="279"/>
    </row>
    <row r="9" s="274" customFormat="1" ht="26.25" customHeight="1" spans="1:2">
      <c r="A9" s="84" t="s">
        <v>784</v>
      </c>
      <c r="B9" s="85"/>
    </row>
    <row r="10" s="274" customFormat="1" ht="31.5" customHeight="1" spans="1:2">
      <c r="A10" s="86"/>
      <c r="B10" s="86"/>
    </row>
    <row r="12" s="274" customFormat="1" spans="1:9">
      <c r="A12" s="276"/>
      <c r="B12" s="276"/>
      <c r="I12" s="274">
        <v>7</v>
      </c>
    </row>
  </sheetData>
  <mergeCells count="2">
    <mergeCell ref="A2:B2"/>
    <mergeCell ref="A10: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I22" sqref="I22"/>
    </sheetView>
  </sheetViews>
  <sheetFormatPr defaultColWidth="7.95833333333333" defaultRowHeight="19.5" outlineLevelRow="6" outlineLevelCol="2"/>
  <cols>
    <col min="1" max="1" width="47.525" style="65" customWidth="1"/>
    <col min="2" max="3" width="22.4916666666667" style="65" customWidth="1"/>
    <col min="4" max="16384" width="7.95833333333333" style="65"/>
  </cols>
  <sheetData>
    <row r="1" s="65" customFormat="1" spans="1:1">
      <c r="A1" s="4" t="s">
        <v>785</v>
      </c>
    </row>
    <row r="2" s="65" customFormat="1" ht="29.25" customHeight="1" spans="1:3">
      <c r="A2" s="67" t="s">
        <v>786</v>
      </c>
      <c r="B2" s="67"/>
      <c r="C2" s="67"/>
    </row>
    <row r="3" s="65" customFormat="1" ht="24" customHeight="1" spans="1:3">
      <c r="A3" s="69"/>
      <c r="B3" s="69"/>
      <c r="C3" s="71" t="s">
        <v>787</v>
      </c>
    </row>
    <row r="4" s="65" customFormat="1" ht="39" customHeight="1" spans="1:3">
      <c r="A4" s="72" t="s">
        <v>2</v>
      </c>
      <c r="B4" s="72" t="s">
        <v>8</v>
      </c>
      <c r="C4" s="72" t="s">
        <v>788</v>
      </c>
    </row>
    <row r="5" s="65" customFormat="1" ht="26.25" customHeight="1" spans="1:3">
      <c r="A5" s="74" t="s">
        <v>789</v>
      </c>
      <c r="B5" s="272">
        <v>32.68</v>
      </c>
      <c r="C5" s="74"/>
    </row>
    <row r="6" s="65" customFormat="1" ht="24.75" customHeight="1" spans="1:3">
      <c r="A6" s="74" t="s">
        <v>790</v>
      </c>
      <c r="B6" s="272">
        <v>32.68</v>
      </c>
      <c r="C6" s="74"/>
    </row>
    <row r="7" s="65" customFormat="1" ht="25.5" customHeight="1" spans="1:3">
      <c r="A7" s="76" t="s">
        <v>791</v>
      </c>
      <c r="B7" s="273">
        <f>B5-B6</f>
        <v>0</v>
      </c>
      <c r="C7" s="76"/>
    </row>
  </sheetData>
  <mergeCells count="1">
    <mergeCell ref="A2:C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G11"/>
  <sheetViews>
    <sheetView showGridLines="0" zoomScale="120" zoomScaleNormal="120" workbookViewId="0">
      <pane xSplit="3" ySplit="6" topLeftCell="A1" activePane="bottomRight" state="frozen"/>
      <selection/>
      <selection pane="topRight"/>
      <selection pane="bottomLeft"/>
      <selection pane="bottomRight" activeCell="F25" sqref="F25"/>
    </sheetView>
  </sheetViews>
  <sheetFormatPr defaultColWidth="18" defaultRowHeight="14.25" customHeight="1" outlineLevelCol="6"/>
  <cols>
    <col min="1" max="1" width="12.2833333333333" customWidth="1"/>
    <col min="2" max="2" width="16.2833333333333" customWidth="1"/>
  </cols>
  <sheetData>
    <row r="1" ht="19.5" customHeight="1" spans="1:7">
      <c r="A1" s="239"/>
      <c r="F1" s="240"/>
      <c r="G1" s="240"/>
    </row>
    <row r="2" ht="24" customHeight="1" spans="1:7">
      <c r="A2" s="241" t="s">
        <v>792</v>
      </c>
      <c r="B2" s="241"/>
      <c r="C2" s="241"/>
      <c r="D2" s="241"/>
      <c r="E2" s="241"/>
      <c r="F2" s="241"/>
      <c r="G2" s="241"/>
    </row>
    <row r="3" ht="19.5" customHeight="1" spans="1:7">
      <c r="A3" s="242"/>
      <c r="F3" s="243" t="s">
        <v>1</v>
      </c>
      <c r="G3" s="243"/>
    </row>
    <row r="4" ht="31.5" customHeight="1" spans="1:7">
      <c r="A4" s="244" t="s">
        <v>793</v>
      </c>
      <c r="B4" s="245"/>
      <c r="C4" s="246" t="s">
        <v>794</v>
      </c>
      <c r="D4" s="247" t="s">
        <v>795</v>
      </c>
      <c r="E4" s="248" t="s">
        <v>5</v>
      </c>
      <c r="F4" s="249"/>
      <c r="G4" s="250"/>
    </row>
    <row r="5" ht="38.25" customHeight="1" spans="1:7">
      <c r="A5" s="251"/>
      <c r="B5" s="252"/>
      <c r="C5" s="253"/>
      <c r="D5" s="254"/>
      <c r="E5" s="255" t="s">
        <v>8</v>
      </c>
      <c r="F5" s="256" t="s">
        <v>9</v>
      </c>
      <c r="G5" s="256" t="s">
        <v>796</v>
      </c>
    </row>
    <row r="6" ht="19.5" customHeight="1" spans="1:7">
      <c r="A6" s="257" t="s">
        <v>797</v>
      </c>
      <c r="B6" s="258"/>
      <c r="C6" s="259">
        <v>57</v>
      </c>
      <c r="D6" s="260"/>
      <c r="E6" s="261">
        <v>45</v>
      </c>
      <c r="F6" s="262">
        <f t="shared" ref="F6:F11" si="0">IFERROR($E6/C6,"")</f>
        <v>0.789473684210526</v>
      </c>
      <c r="G6" s="262" t="str">
        <f t="shared" ref="G6:G11" si="1">IFERROR($E6/D6,"")</f>
        <v/>
      </c>
    </row>
    <row r="7" ht="19.5" customHeight="1" spans="1:7">
      <c r="A7" s="263" t="s">
        <v>798</v>
      </c>
      <c r="B7" s="264" t="s">
        <v>799</v>
      </c>
      <c r="C7" s="265">
        <f>SUM(C8:C9)</f>
        <v>1795</v>
      </c>
      <c r="D7" s="266">
        <f>SUM(D8:D9)</f>
        <v>1660</v>
      </c>
      <c r="E7" s="266">
        <f>SUM(E8:E9)</f>
        <v>1952</v>
      </c>
      <c r="F7" s="262">
        <f t="shared" si="0"/>
        <v>1.0874651810585</v>
      </c>
      <c r="G7" s="262">
        <f t="shared" si="1"/>
        <v>1.17590361445783</v>
      </c>
    </row>
    <row r="8" ht="19.5" customHeight="1" spans="1:7">
      <c r="A8" s="263"/>
      <c r="B8" s="264" t="s">
        <v>800</v>
      </c>
      <c r="C8" s="267">
        <v>120</v>
      </c>
      <c r="D8" s="268">
        <v>108</v>
      </c>
      <c r="E8" s="261">
        <v>132</v>
      </c>
      <c r="F8" s="262">
        <f t="shared" si="0"/>
        <v>1.1</v>
      </c>
      <c r="G8" s="262">
        <f t="shared" si="1"/>
        <v>1.22222222222222</v>
      </c>
    </row>
    <row r="9" ht="19.5" customHeight="1" spans="1:7">
      <c r="A9" s="263"/>
      <c r="B9" s="264" t="s">
        <v>801</v>
      </c>
      <c r="C9" s="267">
        <v>1675</v>
      </c>
      <c r="D9" s="268">
        <v>1552</v>
      </c>
      <c r="E9" s="261">
        <v>1820</v>
      </c>
      <c r="F9" s="262">
        <f t="shared" si="0"/>
        <v>1.0865671641791</v>
      </c>
      <c r="G9" s="262">
        <f t="shared" si="1"/>
        <v>1.17268041237113</v>
      </c>
    </row>
    <row r="10" ht="19.5" customHeight="1" spans="1:7">
      <c r="A10" s="257" t="s">
        <v>802</v>
      </c>
      <c r="B10" s="258"/>
      <c r="C10" s="267">
        <v>636</v>
      </c>
      <c r="D10" s="268">
        <v>250</v>
      </c>
      <c r="E10" s="261">
        <v>491</v>
      </c>
      <c r="F10" s="262">
        <f t="shared" si="0"/>
        <v>0.772012578616352</v>
      </c>
      <c r="G10" s="262">
        <f t="shared" si="1"/>
        <v>1.964</v>
      </c>
    </row>
    <row r="11" ht="19.5" customHeight="1" spans="1:7">
      <c r="A11" s="269" t="s">
        <v>751</v>
      </c>
      <c r="B11" s="270"/>
      <c r="C11" s="271">
        <f>SUM(C6:C7,C10)</f>
        <v>2488</v>
      </c>
      <c r="D11" s="271">
        <f>SUM(D6:D7,D10)</f>
        <v>1910</v>
      </c>
      <c r="E11" s="271">
        <f>SUM(E6:E7,E10)</f>
        <v>2488</v>
      </c>
      <c r="F11" s="262">
        <f t="shared" si="0"/>
        <v>1</v>
      </c>
      <c r="G11" s="262">
        <f t="shared" si="1"/>
        <v>1.30261780104712</v>
      </c>
    </row>
  </sheetData>
  <mergeCells count="10">
    <mergeCell ref="A2:G2"/>
    <mergeCell ref="F3:G3"/>
    <mergeCell ref="E4:G4"/>
    <mergeCell ref="A6:B6"/>
    <mergeCell ref="A10:B10"/>
    <mergeCell ref="A11:B11"/>
    <mergeCell ref="A7:A9"/>
    <mergeCell ref="C4:C5"/>
    <mergeCell ref="D4:D5"/>
    <mergeCell ref="A4:B5"/>
  </mergeCells>
  <pageMargins left="0.74" right="0.74" top="0.78" bottom="0.78" header="0.32" footer="0.32"/>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1"/>
  <sheetViews>
    <sheetView workbookViewId="0">
      <selection activeCell="A1" sqref="A1"/>
    </sheetView>
  </sheetViews>
  <sheetFormatPr defaultColWidth="8.70833333333333" defaultRowHeight="13.5" customHeight="1"/>
  <cols>
    <col min="1" max="1" width="9.425" customWidth="1"/>
    <col min="2" max="2" width="53.425" customWidth="1"/>
    <col min="3" max="5" width="12.575" customWidth="1"/>
    <col min="6" max="7" width="16" customWidth="1"/>
    <col min="8" max="8" width="8.425" customWidth="1"/>
    <col min="9" max="9" width="59.2833333333333" customWidth="1"/>
    <col min="10" max="10" width="10.425" customWidth="1"/>
    <col min="11" max="11" width="11.8833333333333" customWidth="1"/>
    <col min="12" max="12" width="12.1833333333333" customWidth="1"/>
    <col min="13" max="14" width="16" customWidth="1"/>
  </cols>
  <sheetData>
    <row r="1" ht="14.25" customHeight="1" spans="1:14">
      <c r="A1" s="195"/>
      <c r="B1" s="196"/>
      <c r="C1" s="197"/>
      <c r="D1" s="197"/>
      <c r="E1" s="197"/>
      <c r="F1" s="198"/>
      <c r="G1" s="198"/>
      <c r="H1" s="199"/>
      <c r="I1" s="199"/>
      <c r="J1" s="199"/>
      <c r="K1" s="199"/>
      <c r="L1" s="199"/>
      <c r="M1" s="199"/>
      <c r="N1" s="199"/>
    </row>
    <row r="2" ht="24" customHeight="1" spans="1:14">
      <c r="A2" s="200" t="s">
        <v>803</v>
      </c>
      <c r="B2" s="200"/>
      <c r="C2" s="200"/>
      <c r="D2" s="200"/>
      <c r="E2" s="200"/>
      <c r="F2" s="200"/>
      <c r="G2" s="200"/>
      <c r="H2" s="200"/>
      <c r="I2" s="200"/>
      <c r="J2" s="200"/>
      <c r="K2" s="200"/>
      <c r="L2" s="200"/>
      <c r="M2" s="200"/>
      <c r="N2" s="200"/>
    </row>
    <row r="3" ht="14.25" customHeight="1" spans="1:14">
      <c r="A3" s="201"/>
      <c r="B3" s="199"/>
      <c r="C3" s="199"/>
      <c r="D3" s="199"/>
      <c r="E3" s="199"/>
      <c r="F3" s="199"/>
      <c r="G3" s="199"/>
      <c r="H3" s="199"/>
      <c r="I3" s="199"/>
      <c r="J3" s="199"/>
      <c r="K3" s="199"/>
      <c r="L3" s="199"/>
      <c r="M3" s="199"/>
      <c r="N3" s="220" t="s">
        <v>1</v>
      </c>
    </row>
    <row r="4" ht="28.5" customHeight="1" spans="1:14">
      <c r="A4" s="202" t="s">
        <v>506</v>
      </c>
      <c r="B4" s="202"/>
      <c r="C4" s="202"/>
      <c r="D4" s="202"/>
      <c r="E4" s="202"/>
      <c r="F4" s="202"/>
      <c r="G4" s="202"/>
      <c r="H4" s="202" t="s">
        <v>507</v>
      </c>
      <c r="I4" s="202"/>
      <c r="J4" s="202"/>
      <c r="K4" s="202"/>
      <c r="L4" s="202"/>
      <c r="M4" s="202"/>
      <c r="N4" s="202"/>
    </row>
    <row r="5" ht="19.5" customHeight="1" spans="1:14">
      <c r="A5" s="203" t="s">
        <v>6</v>
      </c>
      <c r="B5" s="204" t="s">
        <v>2</v>
      </c>
      <c r="C5" s="203" t="s">
        <v>794</v>
      </c>
      <c r="D5" s="203" t="s">
        <v>795</v>
      </c>
      <c r="E5" s="203" t="s">
        <v>5</v>
      </c>
      <c r="F5" s="203"/>
      <c r="G5" s="203"/>
      <c r="H5" s="203" t="s">
        <v>6</v>
      </c>
      <c r="I5" s="204" t="s">
        <v>2</v>
      </c>
      <c r="J5" s="203" t="s">
        <v>794</v>
      </c>
      <c r="K5" s="203" t="s">
        <v>795</v>
      </c>
      <c r="L5" s="203" t="s">
        <v>5</v>
      </c>
      <c r="M5" s="203"/>
      <c r="N5" s="203"/>
    </row>
    <row r="6" ht="60" customHeight="1" spans="1:14">
      <c r="A6" s="203"/>
      <c r="B6" s="205"/>
      <c r="C6" s="203"/>
      <c r="D6" s="203"/>
      <c r="E6" s="203" t="s">
        <v>8</v>
      </c>
      <c r="F6" s="206" t="s">
        <v>9</v>
      </c>
      <c r="G6" s="206" t="s">
        <v>796</v>
      </c>
      <c r="H6" s="203"/>
      <c r="I6" s="205"/>
      <c r="J6" s="203"/>
      <c r="K6" s="203"/>
      <c r="L6" s="203" t="s">
        <v>8</v>
      </c>
      <c r="M6" s="206" t="s">
        <v>9</v>
      </c>
      <c r="N6" s="206" t="s">
        <v>796</v>
      </c>
    </row>
    <row r="7" ht="15" customHeight="1" spans="1:14">
      <c r="A7" s="207" t="s">
        <v>804</v>
      </c>
      <c r="B7" s="208" t="s">
        <v>805</v>
      </c>
      <c r="C7" s="209">
        <f>SUM(C8,C10:C14,C20,C22,C25:C27,C29,C30,C31:C32,C38,C39)</f>
        <v>20000</v>
      </c>
      <c r="D7" s="209">
        <f>SUM(D8,D10:D14,D20,D22,D25:D27,D29,D30,D31:D32,D38,D39)</f>
        <v>9655</v>
      </c>
      <c r="E7" s="209">
        <f>SUM(E8,E10:E14,E20,E22,E25:E27,E29,E30,E31:E32,E38,E39)</f>
        <v>20000</v>
      </c>
      <c r="F7" s="210">
        <f t="shared" ref="F7:F58" si="0">IFERROR($E7/C7,)</f>
        <v>1</v>
      </c>
      <c r="G7" s="210">
        <f t="shared" ref="G7:G58" si="1">IFERROR($E7/D7,)</f>
        <v>2.07146556188503</v>
      </c>
      <c r="H7" s="207" t="s">
        <v>198</v>
      </c>
      <c r="I7" s="207" t="s">
        <v>199</v>
      </c>
      <c r="J7" s="209">
        <f t="shared" ref="J7:L7" si="2">SUM(J8)</f>
        <v>0</v>
      </c>
      <c r="K7" s="209">
        <f t="shared" si="2"/>
        <v>0</v>
      </c>
      <c r="L7" s="209">
        <f t="shared" si="2"/>
        <v>0</v>
      </c>
      <c r="M7" s="221">
        <f t="shared" ref="M7:M70" si="3">IFERROR($L7/J7,)</f>
        <v>0</v>
      </c>
      <c r="N7" s="221">
        <f t="shared" ref="N7:N70" si="4">IFERROR($L7/K7,)</f>
        <v>0</v>
      </c>
    </row>
    <row r="8" ht="17.25" customHeight="1" spans="1:14">
      <c r="A8" s="207" t="s">
        <v>806</v>
      </c>
      <c r="B8" s="211" t="s">
        <v>807</v>
      </c>
      <c r="C8" s="209">
        <f>SUM(C9)</f>
        <v>0</v>
      </c>
      <c r="D8" s="212">
        <f>SUM(D9)</f>
        <v>0</v>
      </c>
      <c r="E8" s="212">
        <f>SUM(E9)</f>
        <v>0</v>
      </c>
      <c r="F8" s="210">
        <f t="shared" si="0"/>
        <v>0</v>
      </c>
      <c r="G8" s="210">
        <f t="shared" si="1"/>
        <v>0</v>
      </c>
      <c r="H8" s="207" t="s">
        <v>808</v>
      </c>
      <c r="I8" s="207" t="s">
        <v>809</v>
      </c>
      <c r="J8" s="209">
        <f t="shared" ref="J8:L8" si="5">SUM(J9:J14)</f>
        <v>0</v>
      </c>
      <c r="K8" s="212">
        <f t="shared" si="5"/>
        <v>0</v>
      </c>
      <c r="L8" s="212">
        <f t="shared" si="5"/>
        <v>0</v>
      </c>
      <c r="M8" s="221">
        <f t="shared" si="3"/>
        <v>0</v>
      </c>
      <c r="N8" s="221">
        <f t="shared" si="4"/>
        <v>0</v>
      </c>
    </row>
    <row r="9" ht="17.25" customHeight="1" spans="1:14">
      <c r="A9" s="207" t="s">
        <v>810</v>
      </c>
      <c r="B9" s="211" t="s">
        <v>811</v>
      </c>
      <c r="C9" s="213"/>
      <c r="D9" s="214"/>
      <c r="E9" s="214"/>
      <c r="F9" s="210">
        <f t="shared" si="0"/>
        <v>0</v>
      </c>
      <c r="G9" s="210">
        <f t="shared" si="1"/>
        <v>0</v>
      </c>
      <c r="H9" s="207" t="s">
        <v>812</v>
      </c>
      <c r="I9" s="207" t="s">
        <v>813</v>
      </c>
      <c r="J9" s="213"/>
      <c r="K9" s="214"/>
      <c r="L9" s="214"/>
      <c r="M9" s="221">
        <f t="shared" si="3"/>
        <v>0</v>
      </c>
      <c r="N9" s="221">
        <f t="shared" si="4"/>
        <v>0</v>
      </c>
    </row>
    <row r="10" ht="17.25" customHeight="1" spans="1:14">
      <c r="A10" s="207" t="s">
        <v>814</v>
      </c>
      <c r="B10" s="211" t="s">
        <v>815</v>
      </c>
      <c r="C10" s="213"/>
      <c r="D10" s="214"/>
      <c r="E10" s="214"/>
      <c r="F10" s="210">
        <f t="shared" si="0"/>
        <v>0</v>
      </c>
      <c r="G10" s="210">
        <f t="shared" si="1"/>
        <v>0</v>
      </c>
      <c r="H10" s="207" t="s">
        <v>816</v>
      </c>
      <c r="I10" s="207" t="s">
        <v>817</v>
      </c>
      <c r="J10" s="213"/>
      <c r="K10" s="214"/>
      <c r="L10" s="214"/>
      <c r="M10" s="221">
        <f t="shared" si="3"/>
        <v>0</v>
      </c>
      <c r="N10" s="221">
        <f t="shared" si="4"/>
        <v>0</v>
      </c>
    </row>
    <row r="11" ht="17.25" customHeight="1" spans="1:14">
      <c r="A11" s="207" t="s">
        <v>818</v>
      </c>
      <c r="B11" s="215" t="s">
        <v>819</v>
      </c>
      <c r="C11" s="213"/>
      <c r="D11" s="214"/>
      <c r="E11" s="214"/>
      <c r="F11" s="210">
        <f t="shared" si="0"/>
        <v>0</v>
      </c>
      <c r="G11" s="210">
        <f t="shared" si="1"/>
        <v>0</v>
      </c>
      <c r="H11" s="207" t="s">
        <v>820</v>
      </c>
      <c r="I11" s="207" t="s">
        <v>821</v>
      </c>
      <c r="J11" s="213"/>
      <c r="K11" s="214"/>
      <c r="L11" s="214"/>
      <c r="M11" s="221">
        <f t="shared" si="3"/>
        <v>0</v>
      </c>
      <c r="N11" s="221">
        <f t="shared" si="4"/>
        <v>0</v>
      </c>
    </row>
    <row r="12" ht="17.25" customHeight="1" spans="1:14">
      <c r="A12" s="207" t="s">
        <v>822</v>
      </c>
      <c r="B12" s="211" t="s">
        <v>823</v>
      </c>
      <c r="C12" s="213">
        <v>1000</v>
      </c>
      <c r="D12" s="214"/>
      <c r="E12" s="214"/>
      <c r="F12" s="210">
        <f t="shared" si="0"/>
        <v>0</v>
      </c>
      <c r="G12" s="210">
        <f t="shared" si="1"/>
        <v>0</v>
      </c>
      <c r="H12" s="207" t="s">
        <v>824</v>
      </c>
      <c r="I12" s="207" t="s">
        <v>825</v>
      </c>
      <c r="J12" s="213"/>
      <c r="K12" s="214"/>
      <c r="L12" s="214"/>
      <c r="M12" s="221">
        <f t="shared" si="3"/>
        <v>0</v>
      </c>
      <c r="N12" s="221">
        <f t="shared" si="4"/>
        <v>0</v>
      </c>
    </row>
    <row r="13" ht="17.25" customHeight="1" spans="1:14">
      <c r="A13" s="207" t="s">
        <v>826</v>
      </c>
      <c r="B13" s="211" t="s">
        <v>827</v>
      </c>
      <c r="C13" s="213">
        <v>100</v>
      </c>
      <c r="D13" s="214"/>
      <c r="E13" s="214"/>
      <c r="F13" s="210">
        <f t="shared" si="0"/>
        <v>0</v>
      </c>
      <c r="G13" s="210">
        <f t="shared" si="1"/>
        <v>0</v>
      </c>
      <c r="H13" s="207" t="s">
        <v>828</v>
      </c>
      <c r="I13" s="207" t="s">
        <v>829</v>
      </c>
      <c r="J13" s="213"/>
      <c r="K13" s="214"/>
      <c r="L13" s="214"/>
      <c r="M13" s="221">
        <f t="shared" si="3"/>
        <v>0</v>
      </c>
      <c r="N13" s="221">
        <f t="shared" si="4"/>
        <v>0</v>
      </c>
    </row>
    <row r="14" ht="17.25" customHeight="1" spans="1:14">
      <c r="A14" s="207" t="s">
        <v>830</v>
      </c>
      <c r="B14" s="211" t="s">
        <v>831</v>
      </c>
      <c r="C14" s="209">
        <f>SUM(C15:C19)</f>
        <v>17900</v>
      </c>
      <c r="D14" s="212">
        <f>SUM(D15:D19)</f>
        <v>8611</v>
      </c>
      <c r="E14" s="212">
        <f>SUM(E15:E19)</f>
        <v>18500</v>
      </c>
      <c r="F14" s="210">
        <f t="shared" si="0"/>
        <v>1.03351955307263</v>
      </c>
      <c r="G14" s="210">
        <f t="shared" si="1"/>
        <v>2.14841481825572</v>
      </c>
      <c r="H14" s="207" t="s">
        <v>832</v>
      </c>
      <c r="I14" s="207" t="s">
        <v>833</v>
      </c>
      <c r="J14" s="213"/>
      <c r="K14" s="214"/>
      <c r="L14" s="214"/>
      <c r="M14" s="221">
        <f t="shared" si="3"/>
        <v>0</v>
      </c>
      <c r="N14" s="221">
        <f t="shared" si="4"/>
        <v>0</v>
      </c>
    </row>
    <row r="15" ht="17.25" customHeight="1" spans="1:14">
      <c r="A15" s="207" t="s">
        <v>834</v>
      </c>
      <c r="B15" s="211" t="s">
        <v>835</v>
      </c>
      <c r="C15" s="213">
        <v>17898</v>
      </c>
      <c r="D15" s="213">
        <v>9082</v>
      </c>
      <c r="E15" s="213">
        <v>18500</v>
      </c>
      <c r="F15" s="210">
        <f t="shared" si="0"/>
        <v>1.03363504302157</v>
      </c>
      <c r="G15" s="210">
        <f t="shared" si="1"/>
        <v>2.0369962563312</v>
      </c>
      <c r="H15" s="207" t="s">
        <v>220</v>
      </c>
      <c r="I15" s="207" t="s">
        <v>221</v>
      </c>
      <c r="J15" s="209">
        <f t="shared" ref="J15:L15" si="6">SUM(J16,J22,J28)</f>
        <v>0</v>
      </c>
      <c r="K15" s="209">
        <f t="shared" si="6"/>
        <v>0</v>
      </c>
      <c r="L15" s="209">
        <f t="shared" si="6"/>
        <v>0</v>
      </c>
      <c r="M15" s="221">
        <f t="shared" si="3"/>
        <v>0</v>
      </c>
      <c r="N15" s="221">
        <f t="shared" si="4"/>
        <v>0</v>
      </c>
    </row>
    <row r="16" ht="17.25" customHeight="1" spans="1:14">
      <c r="A16" s="207" t="s">
        <v>836</v>
      </c>
      <c r="B16" s="211" t="s">
        <v>837</v>
      </c>
      <c r="C16" s="213"/>
      <c r="D16" s="213"/>
      <c r="E16" s="213"/>
      <c r="F16" s="210">
        <f t="shared" si="0"/>
        <v>0</v>
      </c>
      <c r="G16" s="210">
        <f t="shared" si="1"/>
        <v>0</v>
      </c>
      <c r="H16" s="207" t="s">
        <v>838</v>
      </c>
      <c r="I16" s="207" t="s">
        <v>839</v>
      </c>
      <c r="J16" s="209">
        <f t="shared" ref="J16:L16" si="7">SUM(J17:J21)</f>
        <v>0</v>
      </c>
      <c r="K16" s="209">
        <f t="shared" si="7"/>
        <v>0</v>
      </c>
      <c r="L16" s="209">
        <f t="shared" si="7"/>
        <v>0</v>
      </c>
      <c r="M16" s="221">
        <f t="shared" si="3"/>
        <v>0</v>
      </c>
      <c r="N16" s="221">
        <f t="shared" si="4"/>
        <v>0</v>
      </c>
    </row>
    <row r="17" ht="17.25" customHeight="1" spans="1:14">
      <c r="A17" s="207" t="s">
        <v>840</v>
      </c>
      <c r="B17" s="211" t="s">
        <v>841</v>
      </c>
      <c r="C17" s="213"/>
      <c r="D17" s="213"/>
      <c r="E17" s="213"/>
      <c r="F17" s="210">
        <f t="shared" si="0"/>
        <v>0</v>
      </c>
      <c r="G17" s="210">
        <f t="shared" si="1"/>
        <v>0</v>
      </c>
      <c r="H17" s="207" t="s">
        <v>842</v>
      </c>
      <c r="I17" s="207" t="s">
        <v>843</v>
      </c>
      <c r="J17" s="213"/>
      <c r="K17" s="214"/>
      <c r="L17" s="214"/>
      <c r="M17" s="221">
        <f t="shared" si="3"/>
        <v>0</v>
      </c>
      <c r="N17" s="221">
        <f t="shared" si="4"/>
        <v>0</v>
      </c>
    </row>
    <row r="18" ht="17.25" customHeight="1" spans="1:14">
      <c r="A18" s="207" t="s">
        <v>844</v>
      </c>
      <c r="B18" s="211" t="s">
        <v>845</v>
      </c>
      <c r="C18" s="213"/>
      <c r="D18" s="213">
        <v>-471</v>
      </c>
      <c r="E18" s="213"/>
      <c r="F18" s="210">
        <f t="shared" si="0"/>
        <v>0</v>
      </c>
      <c r="G18" s="210">
        <f t="shared" si="1"/>
        <v>0</v>
      </c>
      <c r="H18" s="207" t="s">
        <v>846</v>
      </c>
      <c r="I18" s="207" t="s">
        <v>847</v>
      </c>
      <c r="J18" s="213"/>
      <c r="K18" s="214"/>
      <c r="L18" s="214"/>
      <c r="M18" s="221">
        <f t="shared" si="3"/>
        <v>0</v>
      </c>
      <c r="N18" s="221">
        <f t="shared" si="4"/>
        <v>0</v>
      </c>
    </row>
    <row r="19" ht="17.25" customHeight="1" spans="1:14">
      <c r="A19" s="207" t="s">
        <v>848</v>
      </c>
      <c r="B19" s="211" t="s">
        <v>849</v>
      </c>
      <c r="C19" s="213">
        <v>2</v>
      </c>
      <c r="D19" s="213"/>
      <c r="E19" s="213"/>
      <c r="F19" s="210">
        <f t="shared" si="0"/>
        <v>0</v>
      </c>
      <c r="G19" s="210">
        <f t="shared" si="1"/>
        <v>0</v>
      </c>
      <c r="H19" s="207" t="s">
        <v>850</v>
      </c>
      <c r="I19" s="207" t="s">
        <v>851</v>
      </c>
      <c r="J19" s="213"/>
      <c r="K19" s="214"/>
      <c r="L19" s="214"/>
      <c r="M19" s="221">
        <f t="shared" si="3"/>
        <v>0</v>
      </c>
      <c r="N19" s="221">
        <f t="shared" si="4"/>
        <v>0</v>
      </c>
    </row>
    <row r="20" ht="17.25" customHeight="1" spans="1:14">
      <c r="A20" s="207" t="s">
        <v>852</v>
      </c>
      <c r="B20" s="211" t="s">
        <v>853</v>
      </c>
      <c r="C20" s="209">
        <f>SUM(C21)</f>
        <v>0</v>
      </c>
      <c r="D20" s="212">
        <f>SUM(D21)</f>
        <v>0</v>
      </c>
      <c r="E20" s="212">
        <f>SUM(E21)</f>
        <v>0</v>
      </c>
      <c r="F20" s="210">
        <f t="shared" si="0"/>
        <v>0</v>
      </c>
      <c r="G20" s="210">
        <f t="shared" si="1"/>
        <v>0</v>
      </c>
      <c r="H20" s="207" t="s">
        <v>854</v>
      </c>
      <c r="I20" s="207" t="s">
        <v>855</v>
      </c>
      <c r="J20" s="213"/>
      <c r="K20" s="214"/>
      <c r="L20" s="214"/>
      <c r="M20" s="221">
        <f t="shared" si="3"/>
        <v>0</v>
      </c>
      <c r="N20" s="221">
        <f t="shared" si="4"/>
        <v>0</v>
      </c>
    </row>
    <row r="21" ht="17.25" customHeight="1" spans="1:14">
      <c r="A21" s="207" t="s">
        <v>856</v>
      </c>
      <c r="B21" s="211" t="s">
        <v>857</v>
      </c>
      <c r="C21" s="213"/>
      <c r="D21" s="213"/>
      <c r="E21" s="213"/>
      <c r="F21" s="210">
        <f t="shared" si="0"/>
        <v>0</v>
      </c>
      <c r="G21" s="210">
        <f t="shared" si="1"/>
        <v>0</v>
      </c>
      <c r="H21" s="207" t="s">
        <v>858</v>
      </c>
      <c r="I21" s="222" t="s">
        <v>859</v>
      </c>
      <c r="J21" s="213"/>
      <c r="K21" s="214"/>
      <c r="L21" s="214"/>
      <c r="M21" s="221">
        <f t="shared" si="3"/>
        <v>0</v>
      </c>
      <c r="N21" s="221">
        <f t="shared" si="4"/>
        <v>0</v>
      </c>
    </row>
    <row r="22" ht="17.25" customHeight="1" spans="1:14">
      <c r="A22" s="207" t="s">
        <v>860</v>
      </c>
      <c r="B22" s="211" t="s">
        <v>861</v>
      </c>
      <c r="C22" s="209">
        <f>SUM(C23:C24)</f>
        <v>0</v>
      </c>
      <c r="D22" s="212">
        <f>SUM(D23:D24)</f>
        <v>0</v>
      </c>
      <c r="E22" s="212">
        <f>SUM(E23:E24)</f>
        <v>0</v>
      </c>
      <c r="F22" s="210">
        <f t="shared" si="0"/>
        <v>0</v>
      </c>
      <c r="G22" s="210">
        <f t="shared" si="1"/>
        <v>0</v>
      </c>
      <c r="H22" s="207" t="s">
        <v>862</v>
      </c>
      <c r="I22" s="222" t="s">
        <v>863</v>
      </c>
      <c r="J22" s="209">
        <f t="shared" ref="J22:L22" si="8">SUM(J23:J27)</f>
        <v>0</v>
      </c>
      <c r="K22" s="209">
        <f t="shared" si="8"/>
        <v>0</v>
      </c>
      <c r="L22" s="209">
        <f t="shared" si="8"/>
        <v>0</v>
      </c>
      <c r="M22" s="221">
        <f t="shared" si="3"/>
        <v>0</v>
      </c>
      <c r="N22" s="221">
        <f t="shared" si="4"/>
        <v>0</v>
      </c>
    </row>
    <row r="23" ht="17.25" customHeight="1" spans="1:14">
      <c r="A23" s="207" t="s">
        <v>864</v>
      </c>
      <c r="B23" s="211" t="s">
        <v>865</v>
      </c>
      <c r="C23" s="213"/>
      <c r="D23" s="213"/>
      <c r="E23" s="213"/>
      <c r="F23" s="210">
        <f t="shared" si="0"/>
        <v>0</v>
      </c>
      <c r="G23" s="210">
        <f t="shared" si="1"/>
        <v>0</v>
      </c>
      <c r="H23" s="207" t="s">
        <v>866</v>
      </c>
      <c r="I23" s="207" t="s">
        <v>867</v>
      </c>
      <c r="J23" s="213"/>
      <c r="K23" s="214"/>
      <c r="L23" s="214"/>
      <c r="M23" s="221">
        <f t="shared" si="3"/>
        <v>0</v>
      </c>
      <c r="N23" s="221">
        <f t="shared" si="4"/>
        <v>0</v>
      </c>
    </row>
    <row r="24" ht="17.25" customHeight="1" spans="1:14">
      <c r="A24" s="207" t="s">
        <v>868</v>
      </c>
      <c r="B24" s="211" t="s">
        <v>869</v>
      </c>
      <c r="C24" s="213"/>
      <c r="D24" s="213"/>
      <c r="E24" s="213"/>
      <c r="F24" s="210">
        <f t="shared" si="0"/>
        <v>0</v>
      </c>
      <c r="G24" s="210">
        <f t="shared" si="1"/>
        <v>0</v>
      </c>
      <c r="H24" s="207" t="s">
        <v>870</v>
      </c>
      <c r="I24" s="207" t="s">
        <v>871</v>
      </c>
      <c r="J24" s="213"/>
      <c r="K24" s="214"/>
      <c r="L24" s="214"/>
      <c r="M24" s="221">
        <f t="shared" si="3"/>
        <v>0</v>
      </c>
      <c r="N24" s="221">
        <f t="shared" si="4"/>
        <v>0</v>
      </c>
    </row>
    <row r="25" ht="17.25" customHeight="1" spans="1:14">
      <c r="A25" s="207" t="s">
        <v>872</v>
      </c>
      <c r="B25" s="211" t="s">
        <v>873</v>
      </c>
      <c r="C25" s="213">
        <v>1000</v>
      </c>
      <c r="D25" s="213">
        <v>568</v>
      </c>
      <c r="E25" s="213">
        <v>1200</v>
      </c>
      <c r="F25" s="210">
        <f t="shared" si="0"/>
        <v>1.2</v>
      </c>
      <c r="G25" s="210">
        <f t="shared" si="1"/>
        <v>2.11267605633803</v>
      </c>
      <c r="H25" s="207" t="s">
        <v>874</v>
      </c>
      <c r="I25" s="207" t="s">
        <v>875</v>
      </c>
      <c r="J25" s="213"/>
      <c r="K25" s="214"/>
      <c r="L25" s="214"/>
      <c r="M25" s="221">
        <f t="shared" si="3"/>
        <v>0</v>
      </c>
      <c r="N25" s="221">
        <f t="shared" si="4"/>
        <v>0</v>
      </c>
    </row>
    <row r="26" ht="17.25" customHeight="1" spans="1:14">
      <c r="A26" s="207" t="s">
        <v>876</v>
      </c>
      <c r="B26" s="211" t="s">
        <v>877</v>
      </c>
      <c r="C26" s="213"/>
      <c r="D26" s="213"/>
      <c r="E26" s="213"/>
      <c r="F26" s="210">
        <f t="shared" si="0"/>
        <v>0</v>
      </c>
      <c r="G26" s="210">
        <f t="shared" si="1"/>
        <v>0</v>
      </c>
      <c r="H26" s="207" t="s">
        <v>878</v>
      </c>
      <c r="I26" s="207" t="s">
        <v>879</v>
      </c>
      <c r="J26" s="213"/>
      <c r="K26" s="214"/>
      <c r="L26" s="214"/>
      <c r="M26" s="221">
        <f t="shared" si="3"/>
        <v>0</v>
      </c>
      <c r="N26" s="221">
        <f t="shared" si="4"/>
        <v>0</v>
      </c>
    </row>
    <row r="27" ht="17.25" customHeight="1" spans="1:14">
      <c r="A27" s="207" t="s">
        <v>880</v>
      </c>
      <c r="B27" s="211" t="s">
        <v>881</v>
      </c>
      <c r="C27" s="209">
        <f>SUM(C28)</f>
        <v>0</v>
      </c>
      <c r="D27" s="212">
        <f>SUM(D28)</f>
        <v>0</v>
      </c>
      <c r="E27" s="212">
        <f>SUM(E28)</f>
        <v>0</v>
      </c>
      <c r="F27" s="210">
        <f t="shared" si="0"/>
        <v>0</v>
      </c>
      <c r="G27" s="210">
        <f t="shared" si="1"/>
        <v>0</v>
      </c>
      <c r="H27" s="207" t="s">
        <v>882</v>
      </c>
      <c r="I27" s="207" t="s">
        <v>883</v>
      </c>
      <c r="J27" s="213"/>
      <c r="K27" s="214"/>
      <c r="L27" s="214"/>
      <c r="M27" s="221">
        <f t="shared" si="3"/>
        <v>0</v>
      </c>
      <c r="N27" s="221">
        <f t="shared" si="4"/>
        <v>0</v>
      </c>
    </row>
    <row r="28" ht="17.25" customHeight="1" spans="1:14">
      <c r="A28" s="207" t="s">
        <v>884</v>
      </c>
      <c r="B28" s="211" t="s">
        <v>885</v>
      </c>
      <c r="C28" s="213"/>
      <c r="D28" s="213"/>
      <c r="E28" s="213"/>
      <c r="F28" s="210">
        <f t="shared" si="0"/>
        <v>0</v>
      </c>
      <c r="G28" s="210">
        <f t="shared" si="1"/>
        <v>0</v>
      </c>
      <c r="H28" s="207" t="s">
        <v>886</v>
      </c>
      <c r="I28" s="207" t="s">
        <v>887</v>
      </c>
      <c r="J28" s="209">
        <f t="shared" ref="J28:L28" si="9">SUM(J29:J30)</f>
        <v>0</v>
      </c>
      <c r="K28" s="209">
        <f t="shared" si="9"/>
        <v>0</v>
      </c>
      <c r="L28" s="209">
        <f t="shared" si="9"/>
        <v>0</v>
      </c>
      <c r="M28" s="221">
        <f t="shared" si="3"/>
        <v>0</v>
      </c>
      <c r="N28" s="221">
        <f t="shared" si="4"/>
        <v>0</v>
      </c>
    </row>
    <row r="29" ht="17.25" customHeight="1" spans="1:14">
      <c r="A29" s="207" t="s">
        <v>888</v>
      </c>
      <c r="B29" s="211" t="s">
        <v>889</v>
      </c>
      <c r="C29" s="213"/>
      <c r="D29" s="213"/>
      <c r="E29" s="213"/>
      <c r="F29" s="210">
        <f t="shared" si="0"/>
        <v>0</v>
      </c>
      <c r="G29" s="210">
        <f t="shared" si="1"/>
        <v>0</v>
      </c>
      <c r="H29" s="207" t="s">
        <v>890</v>
      </c>
      <c r="I29" s="207" t="s">
        <v>891</v>
      </c>
      <c r="J29" s="213"/>
      <c r="K29" s="214"/>
      <c r="L29" s="214"/>
      <c r="M29" s="221">
        <f t="shared" si="3"/>
        <v>0</v>
      </c>
      <c r="N29" s="221">
        <f t="shared" si="4"/>
        <v>0</v>
      </c>
    </row>
    <row r="30" ht="17.25" customHeight="1" spans="1:14">
      <c r="A30" s="207" t="s">
        <v>892</v>
      </c>
      <c r="B30" s="211" t="s">
        <v>893</v>
      </c>
      <c r="C30" s="213"/>
      <c r="D30" s="213"/>
      <c r="E30" s="213"/>
      <c r="F30" s="210">
        <f t="shared" si="0"/>
        <v>0</v>
      </c>
      <c r="G30" s="210">
        <f t="shared" si="1"/>
        <v>0</v>
      </c>
      <c r="H30" s="207" t="s">
        <v>894</v>
      </c>
      <c r="I30" s="207" t="s">
        <v>895</v>
      </c>
      <c r="J30" s="213"/>
      <c r="K30" s="214"/>
      <c r="L30" s="214"/>
      <c r="M30" s="221">
        <f t="shared" si="3"/>
        <v>0</v>
      </c>
      <c r="N30" s="221">
        <f t="shared" si="4"/>
        <v>0</v>
      </c>
    </row>
    <row r="31" ht="17.25" customHeight="1" spans="1:14">
      <c r="A31" s="207" t="s">
        <v>896</v>
      </c>
      <c r="B31" s="211" t="s">
        <v>897</v>
      </c>
      <c r="C31" s="213"/>
      <c r="D31" s="213">
        <v>476</v>
      </c>
      <c r="E31" s="213">
        <v>300</v>
      </c>
      <c r="F31" s="210">
        <f t="shared" si="0"/>
        <v>0</v>
      </c>
      <c r="G31" s="210">
        <f t="shared" si="1"/>
        <v>0.630252100840336</v>
      </c>
      <c r="H31" s="207" t="s">
        <v>234</v>
      </c>
      <c r="I31" s="207" t="s">
        <v>235</v>
      </c>
      <c r="J31" s="209">
        <f t="shared" ref="J31:L31" si="10">SUM(J32,J36,J40)</f>
        <v>0</v>
      </c>
      <c r="K31" s="209">
        <f t="shared" si="10"/>
        <v>3138</v>
      </c>
      <c r="L31" s="209">
        <f t="shared" si="10"/>
        <v>0</v>
      </c>
      <c r="M31" s="221">
        <f t="shared" si="3"/>
        <v>0</v>
      </c>
      <c r="N31" s="221">
        <f t="shared" si="4"/>
        <v>0</v>
      </c>
    </row>
    <row r="32" ht="17.25" customHeight="1" spans="1:14">
      <c r="A32" s="207" t="s">
        <v>898</v>
      </c>
      <c r="B32" s="211" t="s">
        <v>899</v>
      </c>
      <c r="C32" s="209">
        <f>SUM(C33:C37)</f>
        <v>0</v>
      </c>
      <c r="D32" s="212">
        <f>SUM(D33:D37)</f>
        <v>0</v>
      </c>
      <c r="E32" s="212">
        <f>SUM(E33:E37)</f>
        <v>0</v>
      </c>
      <c r="F32" s="210">
        <f t="shared" si="0"/>
        <v>0</v>
      </c>
      <c r="G32" s="210">
        <f t="shared" si="1"/>
        <v>0</v>
      </c>
      <c r="H32" s="207" t="s">
        <v>900</v>
      </c>
      <c r="I32" s="207" t="s">
        <v>901</v>
      </c>
      <c r="J32" s="209">
        <f t="shared" ref="J32:L32" si="11">SUM(J33:J35)</f>
        <v>0</v>
      </c>
      <c r="K32" s="209">
        <f t="shared" si="11"/>
        <v>2924</v>
      </c>
      <c r="L32" s="223">
        <f t="shared" si="11"/>
        <v>0</v>
      </c>
      <c r="M32" s="221">
        <f t="shared" si="3"/>
        <v>0</v>
      </c>
      <c r="N32" s="221">
        <f t="shared" si="4"/>
        <v>0</v>
      </c>
    </row>
    <row r="33" ht="17.25" customHeight="1" spans="1:14">
      <c r="A33" s="207" t="s">
        <v>902</v>
      </c>
      <c r="B33" s="211" t="s">
        <v>903</v>
      </c>
      <c r="C33" s="213"/>
      <c r="D33" s="213"/>
      <c r="E33" s="213"/>
      <c r="F33" s="210">
        <f t="shared" si="0"/>
        <v>0</v>
      </c>
      <c r="G33" s="210">
        <f t="shared" si="1"/>
        <v>0</v>
      </c>
      <c r="H33" s="207" t="s">
        <v>904</v>
      </c>
      <c r="I33" s="222" t="s">
        <v>905</v>
      </c>
      <c r="J33" s="216"/>
      <c r="K33" s="224">
        <v>2090</v>
      </c>
      <c r="L33" s="224"/>
      <c r="M33" s="221">
        <f t="shared" si="3"/>
        <v>0</v>
      </c>
      <c r="N33" s="221">
        <f t="shared" si="4"/>
        <v>0</v>
      </c>
    </row>
    <row r="34" ht="17.25" customHeight="1" spans="1:14">
      <c r="A34" s="207" t="s">
        <v>906</v>
      </c>
      <c r="B34" s="211" t="s">
        <v>907</v>
      </c>
      <c r="C34" s="213"/>
      <c r="D34" s="213"/>
      <c r="E34" s="213"/>
      <c r="F34" s="210">
        <f t="shared" si="0"/>
        <v>0</v>
      </c>
      <c r="G34" s="210">
        <f t="shared" si="1"/>
        <v>0</v>
      </c>
      <c r="H34" s="207" t="s">
        <v>908</v>
      </c>
      <c r="I34" s="222" t="s">
        <v>909</v>
      </c>
      <c r="J34" s="216"/>
      <c r="K34" s="224">
        <v>834</v>
      </c>
      <c r="L34" s="224"/>
      <c r="M34" s="221">
        <f t="shared" si="3"/>
        <v>0</v>
      </c>
      <c r="N34" s="221">
        <f t="shared" si="4"/>
        <v>0</v>
      </c>
    </row>
    <row r="35" ht="17.25" customHeight="1" spans="1:14">
      <c r="A35" s="207" t="s">
        <v>910</v>
      </c>
      <c r="B35" s="211" t="s">
        <v>911</v>
      </c>
      <c r="C35" s="213"/>
      <c r="D35" s="213"/>
      <c r="E35" s="213"/>
      <c r="F35" s="210">
        <f t="shared" si="0"/>
        <v>0</v>
      </c>
      <c r="G35" s="210">
        <f t="shared" si="1"/>
        <v>0</v>
      </c>
      <c r="H35" s="207" t="s">
        <v>912</v>
      </c>
      <c r="I35" s="207" t="s">
        <v>913</v>
      </c>
      <c r="J35" s="213"/>
      <c r="K35" s="214"/>
      <c r="L35" s="224"/>
      <c r="M35" s="221">
        <f t="shared" si="3"/>
        <v>0</v>
      </c>
      <c r="N35" s="221">
        <f t="shared" si="4"/>
        <v>0</v>
      </c>
    </row>
    <row r="36" ht="17.25" customHeight="1" spans="1:14">
      <c r="A36" s="207" t="s">
        <v>914</v>
      </c>
      <c r="B36" s="211" t="s">
        <v>915</v>
      </c>
      <c r="C36" s="213"/>
      <c r="D36" s="213"/>
      <c r="E36" s="213"/>
      <c r="F36" s="210">
        <f t="shared" si="0"/>
        <v>0</v>
      </c>
      <c r="G36" s="210">
        <f t="shared" si="1"/>
        <v>0</v>
      </c>
      <c r="H36" s="207" t="s">
        <v>916</v>
      </c>
      <c r="I36" s="207" t="s">
        <v>917</v>
      </c>
      <c r="J36" s="209">
        <f t="shared" ref="J36:L36" si="12">SUM(J37:J39)</f>
        <v>0</v>
      </c>
      <c r="K36" s="209">
        <f t="shared" si="12"/>
        <v>214</v>
      </c>
      <c r="L36" s="223">
        <f t="shared" si="12"/>
        <v>0</v>
      </c>
      <c r="M36" s="221">
        <f t="shared" si="3"/>
        <v>0</v>
      </c>
      <c r="N36" s="221">
        <f t="shared" si="4"/>
        <v>0</v>
      </c>
    </row>
    <row r="37" ht="17.25" customHeight="1" spans="1:14">
      <c r="A37" s="207" t="s">
        <v>918</v>
      </c>
      <c r="B37" s="211" t="s">
        <v>919</v>
      </c>
      <c r="C37" s="213"/>
      <c r="D37" s="213"/>
      <c r="E37" s="213"/>
      <c r="F37" s="210">
        <f t="shared" si="0"/>
        <v>0</v>
      </c>
      <c r="G37" s="210">
        <f t="shared" si="1"/>
        <v>0</v>
      </c>
      <c r="H37" s="207" t="s">
        <v>920</v>
      </c>
      <c r="I37" s="207" t="s">
        <v>905</v>
      </c>
      <c r="J37" s="216"/>
      <c r="K37" s="224"/>
      <c r="L37" s="224"/>
      <c r="M37" s="221">
        <f t="shared" si="3"/>
        <v>0</v>
      </c>
      <c r="N37" s="221">
        <f t="shared" si="4"/>
        <v>0</v>
      </c>
    </row>
    <row r="38" ht="17.25" customHeight="1" spans="1:14">
      <c r="A38" s="207" t="s">
        <v>921</v>
      </c>
      <c r="B38" s="211" t="s">
        <v>922</v>
      </c>
      <c r="C38" s="216"/>
      <c r="D38" s="216"/>
      <c r="E38" s="213"/>
      <c r="F38" s="210">
        <f t="shared" si="0"/>
        <v>0</v>
      </c>
      <c r="G38" s="210">
        <f t="shared" si="1"/>
        <v>0</v>
      </c>
      <c r="H38" s="207" t="s">
        <v>923</v>
      </c>
      <c r="I38" s="207" t="s">
        <v>909</v>
      </c>
      <c r="J38" s="216"/>
      <c r="K38" s="224">
        <v>214</v>
      </c>
      <c r="L38" s="224"/>
      <c r="M38" s="221">
        <f t="shared" si="3"/>
        <v>0</v>
      </c>
      <c r="N38" s="221">
        <f t="shared" si="4"/>
        <v>0</v>
      </c>
    </row>
    <row r="39" ht="17.25" customHeight="1" spans="1:14">
      <c r="A39" s="207" t="s">
        <v>924</v>
      </c>
      <c r="B39" s="211" t="s">
        <v>925</v>
      </c>
      <c r="C39" s="213"/>
      <c r="D39" s="213"/>
      <c r="E39" s="213"/>
      <c r="F39" s="210">
        <f t="shared" si="0"/>
        <v>0</v>
      </c>
      <c r="G39" s="210">
        <f t="shared" si="1"/>
        <v>0</v>
      </c>
      <c r="H39" s="207" t="s">
        <v>926</v>
      </c>
      <c r="I39" s="207" t="s">
        <v>927</v>
      </c>
      <c r="J39" s="216"/>
      <c r="K39" s="224"/>
      <c r="L39" s="224"/>
      <c r="M39" s="221">
        <f t="shared" si="3"/>
        <v>0</v>
      </c>
      <c r="N39" s="221">
        <f t="shared" si="4"/>
        <v>0</v>
      </c>
    </row>
    <row r="40" ht="17.25" customHeight="1" spans="1:14">
      <c r="A40" s="207" t="s">
        <v>928</v>
      </c>
      <c r="B40" s="211" t="s">
        <v>929</v>
      </c>
      <c r="C40" s="209">
        <f>SUM(C41:C43,C47,C48:C52,C55,C56)</f>
        <v>0</v>
      </c>
      <c r="D40" s="212">
        <f>SUM(D41:D43,D47,D48:D52,D55,D56)</f>
        <v>0</v>
      </c>
      <c r="E40" s="212">
        <f>SUM(E41:E43,E47,E48:E52,E55,E56)</f>
        <v>0</v>
      </c>
      <c r="F40" s="210">
        <f t="shared" si="0"/>
        <v>0</v>
      </c>
      <c r="G40" s="210">
        <f t="shared" si="1"/>
        <v>0</v>
      </c>
      <c r="H40" s="207" t="s">
        <v>930</v>
      </c>
      <c r="I40" s="207" t="s">
        <v>931</v>
      </c>
      <c r="J40" s="209">
        <f t="shared" ref="J40:L40" si="13">SUM(J41:J42)</f>
        <v>0</v>
      </c>
      <c r="K40" s="209">
        <f t="shared" si="13"/>
        <v>0</v>
      </c>
      <c r="L40" s="209">
        <f t="shared" si="13"/>
        <v>0</v>
      </c>
      <c r="M40" s="221">
        <f t="shared" si="3"/>
        <v>0</v>
      </c>
      <c r="N40" s="221">
        <f t="shared" si="4"/>
        <v>0</v>
      </c>
    </row>
    <row r="41" ht="17.25" customHeight="1" spans="1:14">
      <c r="A41" s="207" t="s">
        <v>932</v>
      </c>
      <c r="B41" s="211" t="s">
        <v>933</v>
      </c>
      <c r="C41" s="213"/>
      <c r="D41" s="213"/>
      <c r="E41" s="213"/>
      <c r="F41" s="210">
        <f t="shared" si="0"/>
        <v>0</v>
      </c>
      <c r="G41" s="210">
        <f t="shared" si="1"/>
        <v>0</v>
      </c>
      <c r="H41" s="207" t="s">
        <v>934</v>
      </c>
      <c r="I41" s="207" t="s">
        <v>909</v>
      </c>
      <c r="J41" s="216"/>
      <c r="K41" s="224"/>
      <c r="L41" s="224"/>
      <c r="M41" s="221">
        <f t="shared" si="3"/>
        <v>0</v>
      </c>
      <c r="N41" s="221">
        <f t="shared" si="4"/>
        <v>0</v>
      </c>
    </row>
    <row r="42" ht="17.25" customHeight="1" spans="1:14">
      <c r="A42" s="207" t="s">
        <v>935</v>
      </c>
      <c r="B42" s="211" t="s">
        <v>936</v>
      </c>
      <c r="C42" s="213"/>
      <c r="D42" s="213"/>
      <c r="E42" s="213"/>
      <c r="F42" s="210">
        <f t="shared" si="0"/>
        <v>0</v>
      </c>
      <c r="G42" s="210">
        <f t="shared" si="1"/>
        <v>0</v>
      </c>
      <c r="H42" s="207" t="s">
        <v>937</v>
      </c>
      <c r="I42" s="207" t="s">
        <v>938</v>
      </c>
      <c r="J42" s="216"/>
      <c r="K42" s="224"/>
      <c r="L42" s="224"/>
      <c r="M42" s="221">
        <f t="shared" si="3"/>
        <v>0</v>
      </c>
      <c r="N42" s="221">
        <f t="shared" si="4"/>
        <v>0</v>
      </c>
    </row>
    <row r="43" ht="17.25" customHeight="1" spans="1:14">
      <c r="A43" s="207" t="s">
        <v>939</v>
      </c>
      <c r="B43" s="211" t="s">
        <v>940</v>
      </c>
      <c r="C43" s="209">
        <f>SUM(C44:C46)</f>
        <v>0</v>
      </c>
      <c r="D43" s="212">
        <f>SUM(D44:D46)</f>
        <v>0</v>
      </c>
      <c r="E43" s="212">
        <f>SUM(E44:E46)</f>
        <v>0</v>
      </c>
      <c r="F43" s="210">
        <f t="shared" si="0"/>
        <v>0</v>
      </c>
      <c r="G43" s="210">
        <f t="shared" si="1"/>
        <v>0</v>
      </c>
      <c r="H43" s="207" t="s">
        <v>307</v>
      </c>
      <c r="I43" s="207" t="s">
        <v>308</v>
      </c>
      <c r="J43" s="209">
        <f t="shared" ref="J43:L43" si="14">SUM(J44,J49)</f>
        <v>0</v>
      </c>
      <c r="K43" s="209">
        <f t="shared" si="14"/>
        <v>0</v>
      </c>
      <c r="L43" s="209">
        <f t="shared" si="14"/>
        <v>0</v>
      </c>
      <c r="M43" s="221">
        <f t="shared" si="3"/>
        <v>0</v>
      </c>
      <c r="N43" s="221">
        <f t="shared" si="4"/>
        <v>0</v>
      </c>
    </row>
    <row r="44" ht="17.25" customHeight="1" spans="1:14">
      <c r="A44" s="207" t="s">
        <v>941</v>
      </c>
      <c r="B44" s="211" t="s">
        <v>942</v>
      </c>
      <c r="C44" s="213"/>
      <c r="D44" s="213"/>
      <c r="E44" s="213"/>
      <c r="F44" s="210">
        <f t="shared" si="0"/>
        <v>0</v>
      </c>
      <c r="G44" s="210">
        <f t="shared" si="1"/>
        <v>0</v>
      </c>
      <c r="H44" s="207" t="s">
        <v>943</v>
      </c>
      <c r="I44" s="207" t="s">
        <v>944</v>
      </c>
      <c r="J44" s="209">
        <f t="shared" ref="J44:L44" si="15">SUM(J45:J48)</f>
        <v>0</v>
      </c>
      <c r="K44" s="209">
        <f t="shared" si="15"/>
        <v>0</v>
      </c>
      <c r="L44" s="209">
        <f t="shared" si="15"/>
        <v>0</v>
      </c>
      <c r="M44" s="221">
        <f t="shared" si="3"/>
        <v>0</v>
      </c>
      <c r="N44" s="221">
        <f t="shared" si="4"/>
        <v>0</v>
      </c>
    </row>
    <row r="45" ht="17.25" customHeight="1" spans="1:14">
      <c r="A45" s="207" t="s">
        <v>945</v>
      </c>
      <c r="B45" s="211" t="s">
        <v>946</v>
      </c>
      <c r="C45" s="213"/>
      <c r="D45" s="213"/>
      <c r="E45" s="213"/>
      <c r="F45" s="210">
        <f t="shared" si="0"/>
        <v>0</v>
      </c>
      <c r="G45" s="210">
        <f t="shared" si="1"/>
        <v>0</v>
      </c>
      <c r="H45" s="207" t="s">
        <v>947</v>
      </c>
      <c r="I45" s="207" t="s">
        <v>948</v>
      </c>
      <c r="J45" s="213"/>
      <c r="K45" s="214"/>
      <c r="L45" s="214"/>
      <c r="M45" s="221">
        <f t="shared" si="3"/>
        <v>0</v>
      </c>
      <c r="N45" s="221">
        <f t="shared" si="4"/>
        <v>0</v>
      </c>
    </row>
    <row r="46" ht="17.25" customHeight="1" spans="1:14">
      <c r="A46" s="207" t="s">
        <v>949</v>
      </c>
      <c r="B46" s="211" t="s">
        <v>950</v>
      </c>
      <c r="C46" s="213"/>
      <c r="D46" s="213"/>
      <c r="E46" s="213"/>
      <c r="F46" s="210">
        <f t="shared" si="0"/>
        <v>0</v>
      </c>
      <c r="G46" s="210">
        <f t="shared" si="1"/>
        <v>0</v>
      </c>
      <c r="H46" s="207" t="s">
        <v>951</v>
      </c>
      <c r="I46" s="207" t="s">
        <v>952</v>
      </c>
      <c r="J46" s="213"/>
      <c r="K46" s="214"/>
      <c r="L46" s="214"/>
      <c r="M46" s="221">
        <f t="shared" si="3"/>
        <v>0</v>
      </c>
      <c r="N46" s="221">
        <f t="shared" si="4"/>
        <v>0</v>
      </c>
    </row>
    <row r="47" ht="17.25" customHeight="1" spans="1:14">
      <c r="A47" s="207" t="s">
        <v>953</v>
      </c>
      <c r="B47" s="211" t="s">
        <v>954</v>
      </c>
      <c r="C47" s="213"/>
      <c r="D47" s="213"/>
      <c r="E47" s="213"/>
      <c r="F47" s="210">
        <f t="shared" si="0"/>
        <v>0</v>
      </c>
      <c r="G47" s="210">
        <f t="shared" si="1"/>
        <v>0</v>
      </c>
      <c r="H47" s="207" t="s">
        <v>955</v>
      </c>
      <c r="I47" s="207" t="s">
        <v>956</v>
      </c>
      <c r="J47" s="213"/>
      <c r="K47" s="214"/>
      <c r="L47" s="214"/>
      <c r="M47" s="221">
        <f t="shared" si="3"/>
        <v>0</v>
      </c>
      <c r="N47" s="221">
        <f t="shared" si="4"/>
        <v>0</v>
      </c>
    </row>
    <row r="48" ht="17.25" customHeight="1" spans="1:14">
      <c r="A48" s="207" t="s">
        <v>957</v>
      </c>
      <c r="B48" s="211" t="s">
        <v>958</v>
      </c>
      <c r="C48" s="213"/>
      <c r="D48" s="213"/>
      <c r="E48" s="213"/>
      <c r="F48" s="210">
        <f t="shared" si="0"/>
        <v>0</v>
      </c>
      <c r="G48" s="210">
        <f t="shared" si="1"/>
        <v>0</v>
      </c>
      <c r="H48" s="207" t="s">
        <v>959</v>
      </c>
      <c r="I48" s="207" t="s">
        <v>960</v>
      </c>
      <c r="J48" s="213"/>
      <c r="K48" s="214"/>
      <c r="L48" s="214"/>
      <c r="M48" s="221">
        <f t="shared" si="3"/>
        <v>0</v>
      </c>
      <c r="N48" s="221">
        <f t="shared" si="4"/>
        <v>0</v>
      </c>
    </row>
    <row r="49" ht="17.25" customHeight="1" spans="1:14">
      <c r="A49" s="207" t="s">
        <v>961</v>
      </c>
      <c r="B49" s="211" t="s">
        <v>962</v>
      </c>
      <c r="C49" s="213"/>
      <c r="D49" s="213"/>
      <c r="E49" s="213"/>
      <c r="F49" s="210">
        <f t="shared" si="0"/>
        <v>0</v>
      </c>
      <c r="G49" s="210">
        <f t="shared" si="1"/>
        <v>0</v>
      </c>
      <c r="H49" s="207" t="s">
        <v>963</v>
      </c>
      <c r="I49" s="207" t="s">
        <v>964</v>
      </c>
      <c r="J49" s="209">
        <f t="shared" ref="J49:L49" si="16">SUM(J50:J53)</f>
        <v>0</v>
      </c>
      <c r="K49" s="209">
        <f t="shared" si="16"/>
        <v>0</v>
      </c>
      <c r="L49" s="209">
        <f t="shared" si="16"/>
        <v>0</v>
      </c>
      <c r="M49" s="221">
        <f t="shared" si="3"/>
        <v>0</v>
      </c>
      <c r="N49" s="221">
        <f t="shared" si="4"/>
        <v>0</v>
      </c>
    </row>
    <row r="50" ht="15.75" customHeight="1" spans="1:14">
      <c r="A50" s="207" t="s">
        <v>965</v>
      </c>
      <c r="B50" s="211" t="s">
        <v>966</v>
      </c>
      <c r="C50" s="213"/>
      <c r="D50" s="213"/>
      <c r="E50" s="213"/>
      <c r="F50" s="210">
        <f t="shared" si="0"/>
        <v>0</v>
      </c>
      <c r="G50" s="210">
        <f t="shared" si="1"/>
        <v>0</v>
      </c>
      <c r="H50" s="207" t="s">
        <v>967</v>
      </c>
      <c r="I50" s="207" t="s">
        <v>968</v>
      </c>
      <c r="J50" s="213"/>
      <c r="K50" s="214"/>
      <c r="L50" s="214"/>
      <c r="M50" s="221">
        <f t="shared" si="3"/>
        <v>0</v>
      </c>
      <c r="N50" s="221">
        <f t="shared" si="4"/>
        <v>0</v>
      </c>
    </row>
    <row r="51" ht="17.25" customHeight="1" spans="1:14">
      <c r="A51" s="207" t="s">
        <v>969</v>
      </c>
      <c r="B51" s="211" t="s">
        <v>970</v>
      </c>
      <c r="C51" s="213"/>
      <c r="D51" s="213"/>
      <c r="E51" s="213"/>
      <c r="F51" s="210">
        <f t="shared" si="0"/>
        <v>0</v>
      </c>
      <c r="G51" s="210">
        <f t="shared" si="1"/>
        <v>0</v>
      </c>
      <c r="H51" s="207" t="s">
        <v>971</v>
      </c>
      <c r="I51" s="207" t="s">
        <v>972</v>
      </c>
      <c r="J51" s="213"/>
      <c r="K51" s="214"/>
      <c r="L51" s="214"/>
      <c r="M51" s="221">
        <f t="shared" si="3"/>
        <v>0</v>
      </c>
      <c r="N51" s="221">
        <f t="shared" si="4"/>
        <v>0</v>
      </c>
    </row>
    <row r="52" ht="17.25" customHeight="1" spans="1:14">
      <c r="A52" s="207" t="s">
        <v>973</v>
      </c>
      <c r="B52" s="211" t="s">
        <v>974</v>
      </c>
      <c r="C52" s="209">
        <f>SUM(C53:C54)</f>
        <v>0</v>
      </c>
      <c r="D52" s="212">
        <f>SUM(D53:D54)</f>
        <v>0</v>
      </c>
      <c r="E52" s="212">
        <f>SUM(E53:E54)</f>
        <v>0</v>
      </c>
      <c r="F52" s="210">
        <f t="shared" si="0"/>
        <v>0</v>
      </c>
      <c r="G52" s="210">
        <f t="shared" si="1"/>
        <v>0</v>
      </c>
      <c r="H52" s="207" t="s">
        <v>975</v>
      </c>
      <c r="I52" s="207" t="s">
        <v>976</v>
      </c>
      <c r="J52" s="213"/>
      <c r="K52" s="214"/>
      <c r="L52" s="214"/>
      <c r="M52" s="221">
        <f t="shared" si="3"/>
        <v>0</v>
      </c>
      <c r="N52" s="221">
        <f t="shared" si="4"/>
        <v>0</v>
      </c>
    </row>
    <row r="53" ht="17.25" customHeight="1" spans="1:14">
      <c r="A53" s="207" t="s">
        <v>977</v>
      </c>
      <c r="B53" s="211" t="s">
        <v>978</v>
      </c>
      <c r="C53" s="213"/>
      <c r="D53" s="213"/>
      <c r="E53" s="213"/>
      <c r="F53" s="210">
        <f t="shared" si="0"/>
        <v>0</v>
      </c>
      <c r="G53" s="210">
        <f t="shared" si="1"/>
        <v>0</v>
      </c>
      <c r="H53" s="207" t="s">
        <v>979</v>
      </c>
      <c r="I53" s="207" t="s">
        <v>980</v>
      </c>
      <c r="J53" s="213"/>
      <c r="K53" s="214"/>
      <c r="L53" s="214"/>
      <c r="M53" s="221">
        <f t="shared" si="3"/>
        <v>0</v>
      </c>
      <c r="N53" s="221">
        <f t="shared" si="4"/>
        <v>0</v>
      </c>
    </row>
    <row r="54" ht="17.25" customHeight="1" spans="1:14">
      <c r="A54" s="207" t="s">
        <v>981</v>
      </c>
      <c r="B54" s="211" t="s">
        <v>982</v>
      </c>
      <c r="C54" s="213"/>
      <c r="D54" s="213"/>
      <c r="E54" s="213"/>
      <c r="F54" s="210">
        <f t="shared" si="0"/>
        <v>0</v>
      </c>
      <c r="G54" s="210">
        <f t="shared" si="1"/>
        <v>0</v>
      </c>
      <c r="H54" s="207" t="s">
        <v>339</v>
      </c>
      <c r="I54" s="207" t="s">
        <v>340</v>
      </c>
      <c r="J54" s="209">
        <f t="shared" ref="J54:L54" si="17">SUM(J55,J71,J76,J82,J86,J90,J94,J100,J103,J75)</f>
        <v>14313</v>
      </c>
      <c r="K54" s="209">
        <f t="shared" si="17"/>
        <v>7986</v>
      </c>
      <c r="L54" s="209">
        <f t="shared" si="17"/>
        <v>13665</v>
      </c>
      <c r="M54" s="221">
        <f t="shared" si="3"/>
        <v>0.954726472437644</v>
      </c>
      <c r="N54" s="221">
        <f t="shared" si="4"/>
        <v>1.71111945905334</v>
      </c>
    </row>
    <row r="55" ht="17.25" customHeight="1" spans="1:14">
      <c r="A55" s="207" t="s">
        <v>983</v>
      </c>
      <c r="B55" s="211" t="s">
        <v>984</v>
      </c>
      <c r="C55" s="213"/>
      <c r="D55" s="213"/>
      <c r="E55" s="213"/>
      <c r="F55" s="210">
        <f t="shared" si="0"/>
        <v>0</v>
      </c>
      <c r="G55" s="210">
        <f t="shared" si="1"/>
        <v>0</v>
      </c>
      <c r="H55" s="207" t="s">
        <v>985</v>
      </c>
      <c r="I55" s="207" t="s">
        <v>986</v>
      </c>
      <c r="J55" s="209">
        <f t="shared" ref="J55:L55" si="18">SUM(J56:J70)</f>
        <v>14313</v>
      </c>
      <c r="K55" s="209">
        <f t="shared" si="18"/>
        <v>7986</v>
      </c>
      <c r="L55" s="209">
        <f t="shared" si="18"/>
        <v>13665</v>
      </c>
      <c r="M55" s="221">
        <f t="shared" si="3"/>
        <v>0.954726472437644</v>
      </c>
      <c r="N55" s="221">
        <f t="shared" si="4"/>
        <v>1.71111945905334</v>
      </c>
    </row>
    <row r="56" ht="17.25" customHeight="1" spans="1:14">
      <c r="A56" s="207" t="s">
        <v>987</v>
      </c>
      <c r="B56" s="211" t="s">
        <v>988</v>
      </c>
      <c r="C56" s="209">
        <f>SUM(C57:C58)</f>
        <v>0</v>
      </c>
      <c r="D56" s="212">
        <f>SUM(D57:D58)</f>
        <v>0</v>
      </c>
      <c r="E56" s="212">
        <f>SUM(E57:E58)</f>
        <v>0</v>
      </c>
      <c r="F56" s="210">
        <f t="shared" si="0"/>
        <v>0</v>
      </c>
      <c r="G56" s="210">
        <f t="shared" si="1"/>
        <v>0</v>
      </c>
      <c r="H56" s="207" t="s">
        <v>989</v>
      </c>
      <c r="I56" s="207" t="s">
        <v>990</v>
      </c>
      <c r="J56" s="213">
        <v>14313</v>
      </c>
      <c r="K56" s="214">
        <v>3804</v>
      </c>
      <c r="L56" s="214">
        <v>8565</v>
      </c>
      <c r="M56" s="221">
        <f t="shared" si="3"/>
        <v>0.598407042548732</v>
      </c>
      <c r="N56" s="221">
        <f t="shared" si="4"/>
        <v>2.25157728706625</v>
      </c>
    </row>
    <row r="57" ht="17.25" customHeight="1" spans="1:14">
      <c r="A57" s="207" t="s">
        <v>991</v>
      </c>
      <c r="B57" s="211" t="s">
        <v>992</v>
      </c>
      <c r="C57" s="213"/>
      <c r="D57" s="213"/>
      <c r="E57" s="213"/>
      <c r="F57" s="210">
        <f t="shared" si="0"/>
        <v>0</v>
      </c>
      <c r="G57" s="210">
        <f t="shared" si="1"/>
        <v>0</v>
      </c>
      <c r="H57" s="207" t="s">
        <v>993</v>
      </c>
      <c r="I57" s="207" t="s">
        <v>994</v>
      </c>
      <c r="J57" s="213"/>
      <c r="K57" s="214"/>
      <c r="L57" s="214"/>
      <c r="M57" s="221">
        <f t="shared" si="3"/>
        <v>0</v>
      </c>
      <c r="N57" s="221">
        <f t="shared" si="4"/>
        <v>0</v>
      </c>
    </row>
    <row r="58" ht="17.25" customHeight="1" spans="1:14">
      <c r="A58" s="207" t="s">
        <v>995</v>
      </c>
      <c r="B58" s="211" t="s">
        <v>988</v>
      </c>
      <c r="C58" s="213"/>
      <c r="D58" s="213"/>
      <c r="E58" s="213"/>
      <c r="F58" s="210">
        <f t="shared" si="0"/>
        <v>0</v>
      </c>
      <c r="G58" s="210">
        <f t="shared" si="1"/>
        <v>0</v>
      </c>
      <c r="H58" s="207" t="s">
        <v>996</v>
      </c>
      <c r="I58" s="207" t="s">
        <v>997</v>
      </c>
      <c r="J58" s="213"/>
      <c r="K58" s="214"/>
      <c r="L58" s="214"/>
      <c r="M58" s="221">
        <f t="shared" si="3"/>
        <v>0</v>
      </c>
      <c r="N58" s="221">
        <f t="shared" si="4"/>
        <v>0</v>
      </c>
    </row>
    <row r="59" ht="17.25" customHeight="1" spans="1:14">
      <c r="A59" s="207"/>
      <c r="B59" s="207"/>
      <c r="C59" s="217"/>
      <c r="D59" s="218"/>
      <c r="E59" s="218"/>
      <c r="F59" s="219"/>
      <c r="G59" s="219"/>
      <c r="H59" s="207" t="s">
        <v>998</v>
      </c>
      <c r="I59" s="207" t="s">
        <v>999</v>
      </c>
      <c r="J59" s="213"/>
      <c r="K59" s="214">
        <v>80</v>
      </c>
      <c r="L59" s="214">
        <v>500</v>
      </c>
      <c r="M59" s="221">
        <f t="shared" si="3"/>
        <v>0</v>
      </c>
      <c r="N59" s="221">
        <f t="shared" si="4"/>
        <v>6.25</v>
      </c>
    </row>
    <row r="60" ht="17.25" customHeight="1" spans="1:14">
      <c r="A60" s="207"/>
      <c r="B60" s="207"/>
      <c r="C60" s="217"/>
      <c r="D60" s="218"/>
      <c r="E60" s="218"/>
      <c r="F60" s="219"/>
      <c r="G60" s="219"/>
      <c r="H60" s="207" t="s">
        <v>1000</v>
      </c>
      <c r="I60" s="207" t="s">
        <v>1001</v>
      </c>
      <c r="J60" s="213"/>
      <c r="K60" s="214"/>
      <c r="L60" s="214"/>
      <c r="M60" s="221">
        <f t="shared" si="3"/>
        <v>0</v>
      </c>
      <c r="N60" s="221">
        <f t="shared" si="4"/>
        <v>0</v>
      </c>
    </row>
    <row r="61" ht="17.25" customHeight="1" spans="1:14">
      <c r="A61" s="207"/>
      <c r="B61" s="207"/>
      <c r="C61" s="217"/>
      <c r="D61" s="218"/>
      <c r="E61" s="218"/>
      <c r="F61" s="219"/>
      <c r="G61" s="219"/>
      <c r="H61" s="207" t="s">
        <v>1002</v>
      </c>
      <c r="I61" s="207" t="s">
        <v>1003</v>
      </c>
      <c r="J61" s="213"/>
      <c r="K61" s="214"/>
      <c r="L61" s="214"/>
      <c r="M61" s="221">
        <f t="shared" si="3"/>
        <v>0</v>
      </c>
      <c r="N61" s="221">
        <f t="shared" si="4"/>
        <v>0</v>
      </c>
    </row>
    <row r="62" ht="17.25" customHeight="1" spans="1:14">
      <c r="A62" s="207"/>
      <c r="B62" s="207"/>
      <c r="C62" s="217"/>
      <c r="D62" s="218"/>
      <c r="E62" s="218"/>
      <c r="F62" s="219"/>
      <c r="G62" s="219"/>
      <c r="H62" s="207" t="s">
        <v>1004</v>
      </c>
      <c r="I62" s="207" t="s">
        <v>1005</v>
      </c>
      <c r="J62" s="213"/>
      <c r="K62" s="214"/>
      <c r="L62" s="214"/>
      <c r="M62" s="221">
        <f t="shared" si="3"/>
        <v>0</v>
      </c>
      <c r="N62" s="221">
        <f t="shared" si="4"/>
        <v>0</v>
      </c>
    </row>
    <row r="63" ht="17.25" customHeight="1" spans="1:14">
      <c r="A63" s="207"/>
      <c r="B63" s="207"/>
      <c r="C63" s="217"/>
      <c r="D63" s="218"/>
      <c r="E63" s="218"/>
      <c r="F63" s="219"/>
      <c r="G63" s="219"/>
      <c r="H63" s="207" t="s">
        <v>1006</v>
      </c>
      <c r="I63" s="207" t="s">
        <v>1007</v>
      </c>
      <c r="J63" s="213"/>
      <c r="K63" s="214"/>
      <c r="L63" s="214"/>
      <c r="M63" s="221">
        <f t="shared" si="3"/>
        <v>0</v>
      </c>
      <c r="N63" s="221">
        <f t="shared" si="4"/>
        <v>0</v>
      </c>
    </row>
    <row r="64" ht="17.25" customHeight="1" spans="1:14">
      <c r="A64" s="207"/>
      <c r="B64" s="207"/>
      <c r="C64" s="217"/>
      <c r="D64" s="218"/>
      <c r="E64" s="218"/>
      <c r="F64" s="219"/>
      <c r="G64" s="219"/>
      <c r="H64" s="207" t="s">
        <v>1008</v>
      </c>
      <c r="I64" s="207" t="s">
        <v>1009</v>
      </c>
      <c r="J64" s="213"/>
      <c r="K64" s="214"/>
      <c r="L64" s="214"/>
      <c r="M64" s="221">
        <f t="shared" si="3"/>
        <v>0</v>
      </c>
      <c r="N64" s="221">
        <f t="shared" si="4"/>
        <v>0</v>
      </c>
    </row>
    <row r="65" ht="17.25" customHeight="1" spans="1:14">
      <c r="A65" s="207"/>
      <c r="B65" s="207"/>
      <c r="C65" s="217"/>
      <c r="D65" s="218"/>
      <c r="E65" s="218"/>
      <c r="F65" s="219"/>
      <c r="G65" s="219"/>
      <c r="H65" s="207" t="s">
        <v>1010</v>
      </c>
      <c r="I65" s="207" t="s">
        <v>1011</v>
      </c>
      <c r="J65" s="213"/>
      <c r="K65" s="214"/>
      <c r="L65" s="214"/>
      <c r="M65" s="221">
        <f t="shared" si="3"/>
        <v>0</v>
      </c>
      <c r="N65" s="221">
        <f t="shared" si="4"/>
        <v>0</v>
      </c>
    </row>
    <row r="66" ht="17.25" customHeight="1" spans="1:14">
      <c r="A66" s="207"/>
      <c r="B66" s="207"/>
      <c r="C66" s="217"/>
      <c r="D66" s="218"/>
      <c r="E66" s="218"/>
      <c r="F66" s="219"/>
      <c r="G66" s="219"/>
      <c r="H66" s="207" t="s">
        <v>1012</v>
      </c>
      <c r="I66" s="207" t="s">
        <v>1013</v>
      </c>
      <c r="J66" s="213"/>
      <c r="K66" s="214"/>
      <c r="L66" s="214"/>
      <c r="M66" s="221">
        <f t="shared" si="3"/>
        <v>0</v>
      </c>
      <c r="N66" s="221">
        <f t="shared" si="4"/>
        <v>0</v>
      </c>
    </row>
    <row r="67" ht="17.25" customHeight="1" spans="1:14">
      <c r="A67" s="207"/>
      <c r="B67" s="207"/>
      <c r="C67" s="217"/>
      <c r="D67" s="218"/>
      <c r="E67" s="218"/>
      <c r="F67" s="219"/>
      <c r="G67" s="219"/>
      <c r="H67" s="207" t="s">
        <v>1014</v>
      </c>
      <c r="I67" s="207" t="s">
        <v>1015</v>
      </c>
      <c r="J67" s="213"/>
      <c r="K67" s="214">
        <v>20</v>
      </c>
      <c r="L67" s="214">
        <v>100</v>
      </c>
      <c r="M67" s="221">
        <f t="shared" si="3"/>
        <v>0</v>
      </c>
      <c r="N67" s="221">
        <f t="shared" si="4"/>
        <v>5</v>
      </c>
    </row>
    <row r="68" ht="17.25" customHeight="1" spans="1:14">
      <c r="A68" s="207"/>
      <c r="B68" s="207"/>
      <c r="C68" s="217"/>
      <c r="D68" s="218"/>
      <c r="E68" s="218"/>
      <c r="F68" s="219"/>
      <c r="G68" s="219"/>
      <c r="H68" s="207" t="s">
        <v>1016</v>
      </c>
      <c r="I68" s="207" t="s">
        <v>1017</v>
      </c>
      <c r="J68" s="213"/>
      <c r="K68" s="214"/>
      <c r="L68" s="214"/>
      <c r="M68" s="221">
        <f t="shared" si="3"/>
        <v>0</v>
      </c>
      <c r="N68" s="221">
        <f t="shared" si="4"/>
        <v>0</v>
      </c>
    </row>
    <row r="69" ht="17.25" customHeight="1" spans="1:14">
      <c r="A69" s="207"/>
      <c r="B69" s="207"/>
      <c r="C69" s="217"/>
      <c r="D69" s="218"/>
      <c r="E69" s="218"/>
      <c r="F69" s="219"/>
      <c r="G69" s="219"/>
      <c r="H69" s="207" t="s">
        <v>1018</v>
      </c>
      <c r="I69" s="207" t="s">
        <v>1019</v>
      </c>
      <c r="J69" s="213"/>
      <c r="K69" s="214">
        <v>1852</v>
      </c>
      <c r="L69" s="214">
        <v>1500</v>
      </c>
      <c r="M69" s="221">
        <f t="shared" si="3"/>
        <v>0</v>
      </c>
      <c r="N69" s="221">
        <f t="shared" si="4"/>
        <v>0.809935205183585</v>
      </c>
    </row>
    <row r="70" ht="17.25" customHeight="1" spans="1:14">
      <c r="A70" s="207"/>
      <c r="B70" s="207"/>
      <c r="C70" s="217"/>
      <c r="D70" s="218"/>
      <c r="E70" s="218"/>
      <c r="F70" s="219"/>
      <c r="G70" s="219"/>
      <c r="H70" s="207" t="s">
        <v>1020</v>
      </c>
      <c r="I70" s="207" t="s">
        <v>1021</v>
      </c>
      <c r="J70" s="213"/>
      <c r="K70" s="214">
        <v>2230</v>
      </c>
      <c r="L70" s="214">
        <v>3000</v>
      </c>
      <c r="M70" s="221">
        <f t="shared" si="3"/>
        <v>0</v>
      </c>
      <c r="N70" s="221">
        <f t="shared" si="4"/>
        <v>1.34529147982063</v>
      </c>
    </row>
    <row r="71" ht="17.25" customHeight="1" spans="1:14">
      <c r="A71" s="207"/>
      <c r="B71" s="207"/>
      <c r="C71" s="217"/>
      <c r="D71" s="218"/>
      <c r="E71" s="218"/>
      <c r="F71" s="219"/>
      <c r="G71" s="219"/>
      <c r="H71" s="207" t="s">
        <v>1022</v>
      </c>
      <c r="I71" s="207" t="s">
        <v>1023</v>
      </c>
      <c r="J71" s="209">
        <f t="shared" ref="J71:L71" si="19">SUM(J72:J74)</f>
        <v>0</v>
      </c>
      <c r="K71" s="209">
        <f t="shared" si="19"/>
        <v>0</v>
      </c>
      <c r="L71" s="209">
        <f t="shared" si="19"/>
        <v>0</v>
      </c>
      <c r="M71" s="221">
        <f t="shared" ref="M71:M134" si="20">IFERROR($L71/J71,)</f>
        <v>0</v>
      </c>
      <c r="N71" s="221">
        <f t="shared" ref="N71:N134" si="21">IFERROR($L71/K71,)</f>
        <v>0</v>
      </c>
    </row>
    <row r="72" ht="17.25" customHeight="1" spans="1:14">
      <c r="A72" s="207"/>
      <c r="B72" s="207"/>
      <c r="C72" s="217"/>
      <c r="D72" s="218"/>
      <c r="E72" s="218"/>
      <c r="F72" s="219"/>
      <c r="G72" s="219"/>
      <c r="H72" s="207" t="s">
        <v>1024</v>
      </c>
      <c r="I72" s="207" t="s">
        <v>990</v>
      </c>
      <c r="J72" s="213"/>
      <c r="K72" s="214"/>
      <c r="L72" s="214"/>
      <c r="M72" s="221">
        <f t="shared" si="20"/>
        <v>0</v>
      </c>
      <c r="N72" s="221">
        <f t="shared" si="21"/>
        <v>0</v>
      </c>
    </row>
    <row r="73" ht="17.25" customHeight="1" spans="1:14">
      <c r="A73" s="207"/>
      <c r="B73" s="207"/>
      <c r="C73" s="217"/>
      <c r="D73" s="218"/>
      <c r="E73" s="218"/>
      <c r="F73" s="219"/>
      <c r="G73" s="219"/>
      <c r="H73" s="207" t="s">
        <v>1025</v>
      </c>
      <c r="I73" s="207" t="s">
        <v>994</v>
      </c>
      <c r="J73" s="213"/>
      <c r="K73" s="214"/>
      <c r="L73" s="214"/>
      <c r="M73" s="221">
        <f t="shared" si="20"/>
        <v>0</v>
      </c>
      <c r="N73" s="221">
        <f t="shared" si="21"/>
        <v>0</v>
      </c>
    </row>
    <row r="74" ht="17.25" customHeight="1" spans="1:14">
      <c r="A74" s="207"/>
      <c r="B74" s="207"/>
      <c r="C74" s="217"/>
      <c r="D74" s="218"/>
      <c r="E74" s="218"/>
      <c r="F74" s="219"/>
      <c r="G74" s="219"/>
      <c r="H74" s="207" t="s">
        <v>1026</v>
      </c>
      <c r="I74" s="207" t="s">
        <v>1027</v>
      </c>
      <c r="J74" s="213"/>
      <c r="K74" s="214"/>
      <c r="L74" s="214"/>
      <c r="M74" s="221">
        <f t="shared" si="20"/>
        <v>0</v>
      </c>
      <c r="N74" s="221">
        <f t="shared" si="21"/>
        <v>0</v>
      </c>
    </row>
    <row r="75" ht="17.25" customHeight="1" spans="1:14">
      <c r="A75" s="207"/>
      <c r="B75" s="207"/>
      <c r="C75" s="217"/>
      <c r="D75" s="218"/>
      <c r="E75" s="218"/>
      <c r="F75" s="219"/>
      <c r="G75" s="219"/>
      <c r="H75" s="207" t="s">
        <v>1028</v>
      </c>
      <c r="I75" s="207" t="s">
        <v>1029</v>
      </c>
      <c r="J75" s="213"/>
      <c r="K75" s="214"/>
      <c r="L75" s="214"/>
      <c r="M75" s="221">
        <f t="shared" si="20"/>
        <v>0</v>
      </c>
      <c r="N75" s="221">
        <f t="shared" si="21"/>
        <v>0</v>
      </c>
    </row>
    <row r="76" ht="17.25" customHeight="1" spans="1:14">
      <c r="A76" s="207"/>
      <c r="B76" s="207"/>
      <c r="C76" s="217"/>
      <c r="D76" s="218"/>
      <c r="E76" s="218"/>
      <c r="F76" s="219"/>
      <c r="G76" s="219"/>
      <c r="H76" s="207" t="s">
        <v>1030</v>
      </c>
      <c r="I76" s="207" t="s">
        <v>1031</v>
      </c>
      <c r="J76" s="209">
        <f t="shared" ref="J76:L76" si="22">SUM(J77:J81)</f>
        <v>0</v>
      </c>
      <c r="K76" s="209">
        <f t="shared" si="22"/>
        <v>0</v>
      </c>
      <c r="L76" s="209">
        <f t="shared" si="22"/>
        <v>0</v>
      </c>
      <c r="M76" s="221">
        <f t="shared" si="20"/>
        <v>0</v>
      </c>
      <c r="N76" s="221">
        <f t="shared" si="21"/>
        <v>0</v>
      </c>
    </row>
    <row r="77" ht="17.25" customHeight="1" spans="1:14">
      <c r="A77" s="207"/>
      <c r="B77" s="207"/>
      <c r="C77" s="217"/>
      <c r="D77" s="218"/>
      <c r="E77" s="218"/>
      <c r="F77" s="219"/>
      <c r="G77" s="219"/>
      <c r="H77" s="207" t="s">
        <v>1032</v>
      </c>
      <c r="I77" s="207" t="s">
        <v>1033</v>
      </c>
      <c r="J77" s="213"/>
      <c r="K77" s="214"/>
      <c r="L77" s="214"/>
      <c r="M77" s="221">
        <f t="shared" si="20"/>
        <v>0</v>
      </c>
      <c r="N77" s="221">
        <f t="shared" si="21"/>
        <v>0</v>
      </c>
    </row>
    <row r="78" ht="17.25" customHeight="1" spans="1:14">
      <c r="A78" s="207"/>
      <c r="B78" s="207"/>
      <c r="C78" s="217"/>
      <c r="D78" s="218"/>
      <c r="E78" s="218"/>
      <c r="F78" s="219"/>
      <c r="G78" s="219"/>
      <c r="H78" s="207" t="s">
        <v>1034</v>
      </c>
      <c r="I78" s="207" t="s">
        <v>1035</v>
      </c>
      <c r="J78" s="213"/>
      <c r="K78" s="214"/>
      <c r="L78" s="214"/>
      <c r="M78" s="221">
        <f t="shared" si="20"/>
        <v>0</v>
      </c>
      <c r="N78" s="221">
        <f t="shared" si="21"/>
        <v>0</v>
      </c>
    </row>
    <row r="79" ht="17.25" customHeight="1" spans="1:14">
      <c r="A79" s="207"/>
      <c r="B79" s="207"/>
      <c r="C79" s="217"/>
      <c r="D79" s="218"/>
      <c r="E79" s="218"/>
      <c r="F79" s="219"/>
      <c r="G79" s="219"/>
      <c r="H79" s="207" t="s">
        <v>1036</v>
      </c>
      <c r="I79" s="207" t="s">
        <v>1037</v>
      </c>
      <c r="J79" s="213"/>
      <c r="K79" s="214"/>
      <c r="L79" s="214"/>
      <c r="M79" s="221">
        <f t="shared" si="20"/>
        <v>0</v>
      </c>
      <c r="N79" s="221">
        <f t="shared" si="21"/>
        <v>0</v>
      </c>
    </row>
    <row r="80" ht="17.25" customHeight="1" spans="1:14">
      <c r="A80" s="207"/>
      <c r="B80" s="207"/>
      <c r="C80" s="217"/>
      <c r="D80" s="218"/>
      <c r="E80" s="218"/>
      <c r="F80" s="219"/>
      <c r="G80" s="219"/>
      <c r="H80" s="207" t="s">
        <v>1038</v>
      </c>
      <c r="I80" s="207" t="s">
        <v>1039</v>
      </c>
      <c r="J80" s="213"/>
      <c r="K80" s="214"/>
      <c r="L80" s="214"/>
      <c r="M80" s="221">
        <f t="shared" si="20"/>
        <v>0</v>
      </c>
      <c r="N80" s="221">
        <f t="shared" si="21"/>
        <v>0</v>
      </c>
    </row>
    <row r="81" ht="17.25" customHeight="1" spans="1:14">
      <c r="A81" s="207"/>
      <c r="B81" s="207"/>
      <c r="C81" s="217"/>
      <c r="D81" s="218"/>
      <c r="E81" s="218"/>
      <c r="F81" s="219"/>
      <c r="G81" s="219"/>
      <c r="H81" s="207" t="s">
        <v>1040</v>
      </c>
      <c r="I81" s="207" t="s">
        <v>1041</v>
      </c>
      <c r="J81" s="213"/>
      <c r="K81" s="214"/>
      <c r="L81" s="214"/>
      <c r="M81" s="221">
        <f t="shared" si="20"/>
        <v>0</v>
      </c>
      <c r="N81" s="221">
        <f t="shared" si="21"/>
        <v>0</v>
      </c>
    </row>
    <row r="82" ht="17.25" customHeight="1" spans="1:14">
      <c r="A82" s="207"/>
      <c r="B82" s="207"/>
      <c r="C82" s="217"/>
      <c r="D82" s="218"/>
      <c r="E82" s="218"/>
      <c r="F82" s="219"/>
      <c r="G82" s="219"/>
      <c r="H82" s="207" t="s">
        <v>1042</v>
      </c>
      <c r="I82" s="207" t="s">
        <v>1043</v>
      </c>
      <c r="J82" s="209">
        <f t="shared" ref="J82:L82" si="23">SUM(J83:J85)</f>
        <v>0</v>
      </c>
      <c r="K82" s="209">
        <f t="shared" si="23"/>
        <v>0</v>
      </c>
      <c r="L82" s="209">
        <f t="shared" si="23"/>
        <v>0</v>
      </c>
      <c r="M82" s="221">
        <f t="shared" si="20"/>
        <v>0</v>
      </c>
      <c r="N82" s="221">
        <f t="shared" si="21"/>
        <v>0</v>
      </c>
    </row>
    <row r="83" ht="17.25" customHeight="1" spans="1:14">
      <c r="A83" s="207"/>
      <c r="B83" s="207"/>
      <c r="C83" s="217"/>
      <c r="D83" s="218"/>
      <c r="E83" s="218"/>
      <c r="F83" s="219"/>
      <c r="G83" s="219"/>
      <c r="H83" s="207" t="s">
        <v>1044</v>
      </c>
      <c r="I83" s="207" t="s">
        <v>1045</v>
      </c>
      <c r="J83" s="213"/>
      <c r="K83" s="214"/>
      <c r="L83" s="214"/>
      <c r="M83" s="221">
        <f t="shared" si="20"/>
        <v>0</v>
      </c>
      <c r="N83" s="221">
        <f t="shared" si="21"/>
        <v>0</v>
      </c>
    </row>
    <row r="84" ht="17.25" customHeight="1" spans="1:14">
      <c r="A84" s="207"/>
      <c r="B84" s="207"/>
      <c r="C84" s="217"/>
      <c r="D84" s="218"/>
      <c r="E84" s="218"/>
      <c r="F84" s="219"/>
      <c r="G84" s="219"/>
      <c r="H84" s="207" t="s">
        <v>1046</v>
      </c>
      <c r="I84" s="207" t="s">
        <v>1047</v>
      </c>
      <c r="J84" s="213"/>
      <c r="K84" s="214"/>
      <c r="L84" s="214"/>
      <c r="M84" s="221">
        <f t="shared" si="20"/>
        <v>0</v>
      </c>
      <c r="N84" s="221">
        <f t="shared" si="21"/>
        <v>0</v>
      </c>
    </row>
    <row r="85" ht="17.25" customHeight="1" spans="1:14">
      <c r="A85" s="207"/>
      <c r="B85" s="207"/>
      <c r="C85" s="217"/>
      <c r="D85" s="218"/>
      <c r="E85" s="218"/>
      <c r="F85" s="219"/>
      <c r="G85" s="219"/>
      <c r="H85" s="207" t="s">
        <v>1048</v>
      </c>
      <c r="I85" s="207" t="s">
        <v>1049</v>
      </c>
      <c r="J85" s="213"/>
      <c r="K85" s="214"/>
      <c r="L85" s="214"/>
      <c r="M85" s="221">
        <f t="shared" si="20"/>
        <v>0</v>
      </c>
      <c r="N85" s="221">
        <f t="shared" si="21"/>
        <v>0</v>
      </c>
    </row>
    <row r="86" ht="17.25" customHeight="1" spans="1:14">
      <c r="A86" s="207"/>
      <c r="B86" s="207"/>
      <c r="C86" s="217"/>
      <c r="D86" s="218"/>
      <c r="E86" s="218"/>
      <c r="F86" s="219"/>
      <c r="G86" s="219"/>
      <c r="H86" s="207" t="s">
        <v>1050</v>
      </c>
      <c r="I86" s="207" t="s">
        <v>1051</v>
      </c>
      <c r="J86" s="209">
        <f t="shared" ref="J86:L86" si="24">SUM(J87:J89)</f>
        <v>0</v>
      </c>
      <c r="K86" s="209">
        <f t="shared" si="24"/>
        <v>0</v>
      </c>
      <c r="L86" s="209">
        <f t="shared" si="24"/>
        <v>0</v>
      </c>
      <c r="M86" s="221">
        <f t="shared" si="20"/>
        <v>0</v>
      </c>
      <c r="N86" s="221">
        <f t="shared" si="21"/>
        <v>0</v>
      </c>
    </row>
    <row r="87" ht="17.25" customHeight="1" spans="1:14">
      <c r="A87" s="207"/>
      <c r="B87" s="207"/>
      <c r="C87" s="217"/>
      <c r="D87" s="218"/>
      <c r="E87" s="218"/>
      <c r="F87" s="219"/>
      <c r="G87" s="219"/>
      <c r="H87" s="207" t="s">
        <v>1052</v>
      </c>
      <c r="I87" s="207" t="s">
        <v>990</v>
      </c>
      <c r="J87" s="213"/>
      <c r="K87" s="214"/>
      <c r="L87" s="214"/>
      <c r="M87" s="221">
        <f t="shared" si="20"/>
        <v>0</v>
      </c>
      <c r="N87" s="221">
        <f t="shared" si="21"/>
        <v>0</v>
      </c>
    </row>
    <row r="88" ht="17.25" customHeight="1" spans="1:14">
      <c r="A88" s="207"/>
      <c r="B88" s="207"/>
      <c r="C88" s="217"/>
      <c r="D88" s="218"/>
      <c r="E88" s="218"/>
      <c r="F88" s="219"/>
      <c r="G88" s="219"/>
      <c r="H88" s="207" t="s">
        <v>1053</v>
      </c>
      <c r="I88" s="207" t="s">
        <v>994</v>
      </c>
      <c r="J88" s="213"/>
      <c r="K88" s="214"/>
      <c r="L88" s="214"/>
      <c r="M88" s="221">
        <f t="shared" si="20"/>
        <v>0</v>
      </c>
      <c r="N88" s="221">
        <f t="shared" si="21"/>
        <v>0</v>
      </c>
    </row>
    <row r="89" ht="17.25" customHeight="1" spans="1:14">
      <c r="A89" s="207"/>
      <c r="B89" s="207"/>
      <c r="C89" s="217"/>
      <c r="D89" s="218"/>
      <c r="E89" s="218"/>
      <c r="F89" s="219"/>
      <c r="G89" s="219"/>
      <c r="H89" s="207" t="s">
        <v>1054</v>
      </c>
      <c r="I89" s="207" t="s">
        <v>1055</v>
      </c>
      <c r="J89" s="213"/>
      <c r="K89" s="214"/>
      <c r="L89" s="214"/>
      <c r="M89" s="221">
        <f t="shared" si="20"/>
        <v>0</v>
      </c>
      <c r="N89" s="221">
        <f t="shared" si="21"/>
        <v>0</v>
      </c>
    </row>
    <row r="90" ht="17.25" customHeight="1" spans="1:14">
      <c r="A90" s="207"/>
      <c r="B90" s="207"/>
      <c r="C90" s="217"/>
      <c r="D90" s="218"/>
      <c r="E90" s="218"/>
      <c r="F90" s="219"/>
      <c r="G90" s="219"/>
      <c r="H90" s="207" t="s">
        <v>1056</v>
      </c>
      <c r="I90" s="207" t="s">
        <v>1057</v>
      </c>
      <c r="J90" s="209">
        <f t="shared" ref="J90:L90" si="25">SUM(J91:J93)</f>
        <v>0</v>
      </c>
      <c r="K90" s="209">
        <f t="shared" si="25"/>
        <v>0</v>
      </c>
      <c r="L90" s="209">
        <f t="shared" si="25"/>
        <v>0</v>
      </c>
      <c r="M90" s="221">
        <f t="shared" si="20"/>
        <v>0</v>
      </c>
      <c r="N90" s="221">
        <f t="shared" si="21"/>
        <v>0</v>
      </c>
    </row>
    <row r="91" ht="17.25" customHeight="1" spans="1:14">
      <c r="A91" s="207"/>
      <c r="B91" s="207"/>
      <c r="C91" s="217"/>
      <c r="D91" s="218"/>
      <c r="E91" s="218"/>
      <c r="F91" s="219"/>
      <c r="G91" s="219"/>
      <c r="H91" s="207" t="s">
        <v>1058</v>
      </c>
      <c r="I91" s="207" t="s">
        <v>990</v>
      </c>
      <c r="J91" s="213"/>
      <c r="K91" s="214"/>
      <c r="L91" s="214"/>
      <c r="M91" s="221">
        <f t="shared" si="20"/>
        <v>0</v>
      </c>
      <c r="N91" s="221">
        <f t="shared" si="21"/>
        <v>0</v>
      </c>
    </row>
    <row r="92" ht="17.25" customHeight="1" spans="1:14">
      <c r="A92" s="207"/>
      <c r="B92" s="207"/>
      <c r="C92" s="217"/>
      <c r="D92" s="218"/>
      <c r="E92" s="218"/>
      <c r="F92" s="219"/>
      <c r="G92" s="219"/>
      <c r="H92" s="207" t="s">
        <v>1059</v>
      </c>
      <c r="I92" s="207" t="s">
        <v>994</v>
      </c>
      <c r="J92" s="213"/>
      <c r="K92" s="214"/>
      <c r="L92" s="214"/>
      <c r="M92" s="221">
        <f t="shared" si="20"/>
        <v>0</v>
      </c>
      <c r="N92" s="221">
        <f t="shared" si="21"/>
        <v>0</v>
      </c>
    </row>
    <row r="93" ht="17.25" customHeight="1" spans="1:14">
      <c r="A93" s="207"/>
      <c r="B93" s="207"/>
      <c r="C93" s="217"/>
      <c r="D93" s="218"/>
      <c r="E93" s="218"/>
      <c r="F93" s="219"/>
      <c r="G93" s="219"/>
      <c r="H93" s="207" t="s">
        <v>1060</v>
      </c>
      <c r="I93" s="207" t="s">
        <v>1061</v>
      </c>
      <c r="J93" s="213"/>
      <c r="K93" s="214"/>
      <c r="L93" s="214"/>
      <c r="M93" s="221">
        <f t="shared" si="20"/>
        <v>0</v>
      </c>
      <c r="N93" s="221">
        <f t="shared" si="21"/>
        <v>0</v>
      </c>
    </row>
    <row r="94" ht="17.25" customHeight="1" spans="1:14">
      <c r="A94" s="207"/>
      <c r="B94" s="207"/>
      <c r="C94" s="217"/>
      <c r="D94" s="218"/>
      <c r="E94" s="218"/>
      <c r="F94" s="219"/>
      <c r="G94" s="219"/>
      <c r="H94" s="207" t="s">
        <v>1062</v>
      </c>
      <c r="I94" s="207" t="s">
        <v>1063</v>
      </c>
      <c r="J94" s="209">
        <f t="shared" ref="J94:L94" si="26">SUM(J95:J99)</f>
        <v>0</v>
      </c>
      <c r="K94" s="209">
        <f t="shared" si="26"/>
        <v>0</v>
      </c>
      <c r="L94" s="209">
        <f t="shared" si="26"/>
        <v>0</v>
      </c>
      <c r="M94" s="221">
        <f t="shared" si="20"/>
        <v>0</v>
      </c>
      <c r="N94" s="221">
        <f t="shared" si="21"/>
        <v>0</v>
      </c>
    </row>
    <row r="95" ht="17.25" customHeight="1" spans="1:14">
      <c r="A95" s="207"/>
      <c r="B95" s="207"/>
      <c r="C95" s="217"/>
      <c r="D95" s="218"/>
      <c r="E95" s="218"/>
      <c r="F95" s="219"/>
      <c r="G95" s="219"/>
      <c r="H95" s="207" t="s">
        <v>1064</v>
      </c>
      <c r="I95" s="207" t="s">
        <v>1033</v>
      </c>
      <c r="J95" s="213"/>
      <c r="K95" s="214"/>
      <c r="L95" s="214"/>
      <c r="M95" s="221">
        <f t="shared" si="20"/>
        <v>0</v>
      </c>
      <c r="N95" s="221">
        <f t="shared" si="21"/>
        <v>0</v>
      </c>
    </row>
    <row r="96" ht="17.25" customHeight="1" spans="1:14">
      <c r="A96" s="207"/>
      <c r="B96" s="207"/>
      <c r="C96" s="217"/>
      <c r="D96" s="218"/>
      <c r="E96" s="218"/>
      <c r="F96" s="219"/>
      <c r="G96" s="219"/>
      <c r="H96" s="207" t="s">
        <v>1065</v>
      </c>
      <c r="I96" s="207" t="s">
        <v>1035</v>
      </c>
      <c r="J96" s="213"/>
      <c r="K96" s="214"/>
      <c r="L96" s="214"/>
      <c r="M96" s="221">
        <f t="shared" si="20"/>
        <v>0</v>
      </c>
      <c r="N96" s="221">
        <f t="shared" si="21"/>
        <v>0</v>
      </c>
    </row>
    <row r="97" ht="17.25" customHeight="1" spans="1:14">
      <c r="A97" s="207"/>
      <c r="B97" s="207"/>
      <c r="C97" s="217"/>
      <c r="D97" s="218"/>
      <c r="E97" s="218"/>
      <c r="F97" s="219"/>
      <c r="G97" s="219"/>
      <c r="H97" s="207" t="s">
        <v>1066</v>
      </c>
      <c r="I97" s="207" t="s">
        <v>1037</v>
      </c>
      <c r="J97" s="213"/>
      <c r="K97" s="214"/>
      <c r="L97" s="214"/>
      <c r="M97" s="221">
        <f t="shared" si="20"/>
        <v>0</v>
      </c>
      <c r="N97" s="221">
        <f t="shared" si="21"/>
        <v>0</v>
      </c>
    </row>
    <row r="98" ht="17.25" customHeight="1" spans="1:14">
      <c r="A98" s="207"/>
      <c r="B98" s="207"/>
      <c r="C98" s="217"/>
      <c r="D98" s="218"/>
      <c r="E98" s="218"/>
      <c r="F98" s="219"/>
      <c r="G98" s="219"/>
      <c r="H98" s="207" t="s">
        <v>1067</v>
      </c>
      <c r="I98" s="207" t="s">
        <v>1039</v>
      </c>
      <c r="J98" s="213"/>
      <c r="K98" s="214"/>
      <c r="L98" s="214"/>
      <c r="M98" s="221">
        <f t="shared" si="20"/>
        <v>0</v>
      </c>
      <c r="N98" s="221">
        <f t="shared" si="21"/>
        <v>0</v>
      </c>
    </row>
    <row r="99" ht="17.25" customHeight="1" spans="1:14">
      <c r="A99" s="207"/>
      <c r="B99" s="207"/>
      <c r="C99" s="217"/>
      <c r="D99" s="218"/>
      <c r="E99" s="218"/>
      <c r="F99" s="219"/>
      <c r="G99" s="219"/>
      <c r="H99" s="207" t="s">
        <v>1068</v>
      </c>
      <c r="I99" s="207" t="s">
        <v>1069</v>
      </c>
      <c r="J99" s="213"/>
      <c r="K99" s="214"/>
      <c r="L99" s="214"/>
      <c r="M99" s="221">
        <f t="shared" si="20"/>
        <v>0</v>
      </c>
      <c r="N99" s="221">
        <f t="shared" si="21"/>
        <v>0</v>
      </c>
    </row>
    <row r="100" ht="17.25" customHeight="1" spans="1:14">
      <c r="A100" s="207"/>
      <c r="B100" s="207"/>
      <c r="C100" s="217"/>
      <c r="D100" s="218"/>
      <c r="E100" s="218"/>
      <c r="F100" s="219"/>
      <c r="G100" s="219"/>
      <c r="H100" s="207" t="s">
        <v>1070</v>
      </c>
      <c r="I100" s="207" t="s">
        <v>1071</v>
      </c>
      <c r="J100" s="209">
        <f t="shared" ref="J100:L100" si="27">SUM(J101:J102)</f>
        <v>0</v>
      </c>
      <c r="K100" s="209">
        <f t="shared" si="27"/>
        <v>0</v>
      </c>
      <c r="L100" s="209">
        <f t="shared" si="27"/>
        <v>0</v>
      </c>
      <c r="M100" s="221">
        <f t="shared" si="20"/>
        <v>0</v>
      </c>
      <c r="N100" s="221">
        <f t="shared" si="21"/>
        <v>0</v>
      </c>
    </row>
    <row r="101" ht="17.25" customHeight="1" spans="1:14">
      <c r="A101" s="207"/>
      <c r="B101" s="207"/>
      <c r="C101" s="217"/>
      <c r="D101" s="218"/>
      <c r="E101" s="218"/>
      <c r="F101" s="219"/>
      <c r="G101" s="219"/>
      <c r="H101" s="207" t="s">
        <v>1072</v>
      </c>
      <c r="I101" s="207" t="s">
        <v>1045</v>
      </c>
      <c r="J101" s="213"/>
      <c r="K101" s="214"/>
      <c r="L101" s="214"/>
      <c r="M101" s="221">
        <f t="shared" si="20"/>
        <v>0</v>
      </c>
      <c r="N101" s="221">
        <f t="shared" si="21"/>
        <v>0</v>
      </c>
    </row>
    <row r="102" ht="17.25" customHeight="1" spans="1:14">
      <c r="A102" s="207"/>
      <c r="B102" s="207"/>
      <c r="C102" s="217"/>
      <c r="D102" s="218"/>
      <c r="E102" s="218"/>
      <c r="F102" s="219"/>
      <c r="G102" s="219"/>
      <c r="H102" s="207" t="s">
        <v>1073</v>
      </c>
      <c r="I102" s="207" t="s">
        <v>1074</v>
      </c>
      <c r="J102" s="213"/>
      <c r="K102" s="214"/>
      <c r="L102" s="214"/>
      <c r="M102" s="221">
        <f t="shared" si="20"/>
        <v>0</v>
      </c>
      <c r="N102" s="221">
        <f t="shared" si="21"/>
        <v>0</v>
      </c>
    </row>
    <row r="103" ht="17.25" customHeight="1" spans="1:14">
      <c r="A103" s="207"/>
      <c r="B103" s="207"/>
      <c r="C103" s="217"/>
      <c r="D103" s="218"/>
      <c r="E103" s="218"/>
      <c r="F103" s="219"/>
      <c r="G103" s="219"/>
      <c r="H103" s="207" t="s">
        <v>1075</v>
      </c>
      <c r="I103" s="207" t="s">
        <v>1076</v>
      </c>
      <c r="J103" s="209">
        <f t="shared" ref="J103:L103" si="28">SUM(J104:J111)</f>
        <v>0</v>
      </c>
      <c r="K103" s="209">
        <f t="shared" si="28"/>
        <v>0</v>
      </c>
      <c r="L103" s="209">
        <f t="shared" si="28"/>
        <v>0</v>
      </c>
      <c r="M103" s="221">
        <f t="shared" si="20"/>
        <v>0</v>
      </c>
      <c r="N103" s="221">
        <f t="shared" si="21"/>
        <v>0</v>
      </c>
    </row>
    <row r="104" ht="17.25" customHeight="1" spans="1:14">
      <c r="A104" s="207"/>
      <c r="B104" s="207"/>
      <c r="C104" s="217"/>
      <c r="D104" s="218"/>
      <c r="E104" s="218"/>
      <c r="F104" s="219"/>
      <c r="G104" s="219"/>
      <c r="H104" s="207" t="s">
        <v>1077</v>
      </c>
      <c r="I104" s="222" t="s">
        <v>990</v>
      </c>
      <c r="J104" s="213"/>
      <c r="K104" s="214"/>
      <c r="L104" s="214"/>
      <c r="M104" s="221">
        <f t="shared" si="20"/>
        <v>0</v>
      </c>
      <c r="N104" s="221">
        <f t="shared" si="21"/>
        <v>0</v>
      </c>
    </row>
    <row r="105" ht="17.25" customHeight="1" spans="1:14">
      <c r="A105" s="207"/>
      <c r="B105" s="207"/>
      <c r="C105" s="217"/>
      <c r="D105" s="218"/>
      <c r="E105" s="218"/>
      <c r="F105" s="219"/>
      <c r="G105" s="219"/>
      <c r="H105" s="207" t="s">
        <v>1078</v>
      </c>
      <c r="I105" s="222" t="s">
        <v>994</v>
      </c>
      <c r="J105" s="213"/>
      <c r="K105" s="214"/>
      <c r="L105" s="214"/>
      <c r="M105" s="221">
        <f t="shared" si="20"/>
        <v>0</v>
      </c>
      <c r="N105" s="221">
        <f t="shared" si="21"/>
        <v>0</v>
      </c>
    </row>
    <row r="106" ht="17.25" customHeight="1" spans="1:14">
      <c r="A106" s="207"/>
      <c r="B106" s="207"/>
      <c r="C106" s="217"/>
      <c r="D106" s="218"/>
      <c r="E106" s="218"/>
      <c r="F106" s="219"/>
      <c r="G106" s="219"/>
      <c r="H106" s="207" t="s">
        <v>1079</v>
      </c>
      <c r="I106" s="222" t="s">
        <v>997</v>
      </c>
      <c r="J106" s="213"/>
      <c r="K106" s="214"/>
      <c r="L106" s="214"/>
      <c r="M106" s="221">
        <f t="shared" si="20"/>
        <v>0</v>
      </c>
      <c r="N106" s="221">
        <f t="shared" si="21"/>
        <v>0</v>
      </c>
    </row>
    <row r="107" ht="17.25" customHeight="1" spans="1:14">
      <c r="A107" s="207"/>
      <c r="B107" s="207"/>
      <c r="C107" s="217"/>
      <c r="D107" s="218"/>
      <c r="E107" s="218"/>
      <c r="F107" s="219"/>
      <c r="G107" s="219"/>
      <c r="H107" s="207" t="s">
        <v>1080</v>
      </c>
      <c r="I107" s="207" t="s">
        <v>999</v>
      </c>
      <c r="J107" s="213"/>
      <c r="K107" s="214"/>
      <c r="L107" s="214"/>
      <c r="M107" s="221">
        <f t="shared" si="20"/>
        <v>0</v>
      </c>
      <c r="N107" s="221">
        <f t="shared" si="21"/>
        <v>0</v>
      </c>
    </row>
    <row r="108" ht="17.25" customHeight="1" spans="1:14">
      <c r="A108" s="207"/>
      <c r="B108" s="207"/>
      <c r="C108" s="217"/>
      <c r="D108" s="218"/>
      <c r="E108" s="218"/>
      <c r="F108" s="219"/>
      <c r="G108" s="219"/>
      <c r="H108" s="207" t="s">
        <v>1081</v>
      </c>
      <c r="I108" s="222" t="s">
        <v>1005</v>
      </c>
      <c r="J108" s="213"/>
      <c r="K108" s="214"/>
      <c r="L108" s="214"/>
      <c r="M108" s="221">
        <f t="shared" si="20"/>
        <v>0</v>
      </c>
      <c r="N108" s="221">
        <f t="shared" si="21"/>
        <v>0</v>
      </c>
    </row>
    <row r="109" ht="17.25" customHeight="1" spans="1:14">
      <c r="A109" s="207"/>
      <c r="B109" s="207"/>
      <c r="C109" s="217"/>
      <c r="D109" s="218"/>
      <c r="E109" s="218"/>
      <c r="F109" s="219"/>
      <c r="G109" s="219"/>
      <c r="H109" s="207" t="s">
        <v>1082</v>
      </c>
      <c r="I109" s="222" t="s">
        <v>1009</v>
      </c>
      <c r="J109" s="213"/>
      <c r="K109" s="214"/>
      <c r="L109" s="214"/>
      <c r="M109" s="221">
        <f t="shared" si="20"/>
        <v>0</v>
      </c>
      <c r="N109" s="221">
        <f t="shared" si="21"/>
        <v>0</v>
      </c>
    </row>
    <row r="110" ht="17.25" customHeight="1" spans="1:14">
      <c r="A110" s="207"/>
      <c r="B110" s="207"/>
      <c r="C110" s="217"/>
      <c r="D110" s="218"/>
      <c r="E110" s="218"/>
      <c r="F110" s="219"/>
      <c r="G110" s="219"/>
      <c r="H110" s="207" t="s">
        <v>1083</v>
      </c>
      <c r="I110" s="222" t="s">
        <v>1011</v>
      </c>
      <c r="J110" s="213"/>
      <c r="K110" s="214"/>
      <c r="L110" s="214"/>
      <c r="M110" s="221">
        <f t="shared" si="20"/>
        <v>0</v>
      </c>
      <c r="N110" s="221">
        <f t="shared" si="21"/>
        <v>0</v>
      </c>
    </row>
    <row r="111" ht="17.25" customHeight="1" spans="1:14">
      <c r="A111" s="207"/>
      <c r="B111" s="207"/>
      <c r="C111" s="217"/>
      <c r="D111" s="218"/>
      <c r="E111" s="218"/>
      <c r="F111" s="219"/>
      <c r="G111" s="219"/>
      <c r="H111" s="207" t="s">
        <v>1084</v>
      </c>
      <c r="I111" s="207" t="s">
        <v>1085</v>
      </c>
      <c r="J111" s="213"/>
      <c r="K111" s="214"/>
      <c r="L111" s="214"/>
      <c r="M111" s="221">
        <f t="shared" si="20"/>
        <v>0</v>
      </c>
      <c r="N111" s="221">
        <f t="shared" si="21"/>
        <v>0</v>
      </c>
    </row>
    <row r="112" ht="17.25" customHeight="1" spans="1:14">
      <c r="A112" s="207"/>
      <c r="B112" s="207"/>
      <c r="C112" s="217"/>
      <c r="D112" s="218"/>
      <c r="E112" s="218"/>
      <c r="F112" s="219"/>
      <c r="G112" s="219"/>
      <c r="H112" s="207" t="s">
        <v>353</v>
      </c>
      <c r="I112" s="222" t="s">
        <v>354</v>
      </c>
      <c r="J112" s="209">
        <f t="shared" ref="J112:L112" si="29">SUM(J113,J118,J123,J128,J131,J136,J140,J144)</f>
        <v>0</v>
      </c>
      <c r="K112" s="209">
        <f t="shared" si="29"/>
        <v>0</v>
      </c>
      <c r="L112" s="209">
        <f t="shared" si="29"/>
        <v>0</v>
      </c>
      <c r="M112" s="221">
        <f t="shared" si="20"/>
        <v>0</v>
      </c>
      <c r="N112" s="221">
        <f t="shared" si="21"/>
        <v>0</v>
      </c>
    </row>
    <row r="113" ht="17.25" customHeight="1" spans="1:14">
      <c r="A113" s="207"/>
      <c r="B113" s="207"/>
      <c r="C113" s="217"/>
      <c r="D113" s="218"/>
      <c r="E113" s="218"/>
      <c r="F113" s="219"/>
      <c r="G113" s="219"/>
      <c r="H113" s="207" t="s">
        <v>1086</v>
      </c>
      <c r="I113" s="222" t="s">
        <v>1087</v>
      </c>
      <c r="J113" s="209">
        <f t="shared" ref="J113:L113" si="30">SUM(J114:J117)</f>
        <v>0</v>
      </c>
      <c r="K113" s="209">
        <f t="shared" si="30"/>
        <v>0</v>
      </c>
      <c r="L113" s="209">
        <f t="shared" si="30"/>
        <v>0</v>
      </c>
      <c r="M113" s="221">
        <f t="shared" si="20"/>
        <v>0</v>
      </c>
      <c r="N113" s="221">
        <f t="shared" si="21"/>
        <v>0</v>
      </c>
    </row>
    <row r="114" ht="17.25" customHeight="1" spans="1:14">
      <c r="A114" s="207"/>
      <c r="B114" s="207"/>
      <c r="C114" s="217"/>
      <c r="D114" s="218"/>
      <c r="E114" s="218"/>
      <c r="F114" s="219"/>
      <c r="G114" s="219"/>
      <c r="H114" s="207" t="s">
        <v>1088</v>
      </c>
      <c r="I114" s="222" t="s">
        <v>909</v>
      </c>
      <c r="J114" s="213"/>
      <c r="K114" s="214"/>
      <c r="L114" s="214"/>
      <c r="M114" s="221">
        <f t="shared" si="20"/>
        <v>0</v>
      </c>
      <c r="N114" s="221">
        <f t="shared" si="21"/>
        <v>0</v>
      </c>
    </row>
    <row r="115" ht="17.25" customHeight="1" spans="1:14">
      <c r="A115" s="207"/>
      <c r="B115" s="207"/>
      <c r="C115" s="217"/>
      <c r="D115" s="218"/>
      <c r="E115" s="218"/>
      <c r="F115" s="219"/>
      <c r="G115" s="219"/>
      <c r="H115" s="207" t="s">
        <v>1089</v>
      </c>
      <c r="I115" s="222" t="s">
        <v>1090</v>
      </c>
      <c r="J115" s="213"/>
      <c r="K115" s="214"/>
      <c r="L115" s="214"/>
      <c r="M115" s="221">
        <f t="shared" si="20"/>
        <v>0</v>
      </c>
      <c r="N115" s="221">
        <f t="shared" si="21"/>
        <v>0</v>
      </c>
    </row>
    <row r="116" ht="17.25" customHeight="1" spans="1:14">
      <c r="A116" s="207"/>
      <c r="B116" s="207"/>
      <c r="C116" s="217"/>
      <c r="D116" s="218"/>
      <c r="E116" s="218"/>
      <c r="F116" s="219"/>
      <c r="G116" s="219"/>
      <c r="H116" s="207" t="s">
        <v>1091</v>
      </c>
      <c r="I116" s="222" t="s">
        <v>1092</v>
      </c>
      <c r="J116" s="213"/>
      <c r="K116" s="214"/>
      <c r="L116" s="214"/>
      <c r="M116" s="221">
        <f t="shared" si="20"/>
        <v>0</v>
      </c>
      <c r="N116" s="221">
        <f t="shared" si="21"/>
        <v>0</v>
      </c>
    </row>
    <row r="117" ht="17.25" customHeight="1" spans="1:14">
      <c r="A117" s="207"/>
      <c r="B117" s="207"/>
      <c r="C117" s="217"/>
      <c r="D117" s="218"/>
      <c r="E117" s="218"/>
      <c r="F117" s="219"/>
      <c r="G117" s="219"/>
      <c r="H117" s="207" t="s">
        <v>1093</v>
      </c>
      <c r="I117" s="207" t="s">
        <v>1094</v>
      </c>
      <c r="J117" s="213"/>
      <c r="K117" s="214"/>
      <c r="L117" s="214"/>
      <c r="M117" s="221">
        <f t="shared" si="20"/>
        <v>0</v>
      </c>
      <c r="N117" s="221">
        <f t="shared" si="21"/>
        <v>0</v>
      </c>
    </row>
    <row r="118" ht="17.25" customHeight="1" spans="1:14">
      <c r="A118" s="207"/>
      <c r="B118" s="207"/>
      <c r="C118" s="217"/>
      <c r="D118" s="218"/>
      <c r="E118" s="218"/>
      <c r="F118" s="219"/>
      <c r="G118" s="219"/>
      <c r="H118" s="207" t="s">
        <v>1095</v>
      </c>
      <c r="I118" s="222" t="s">
        <v>1096</v>
      </c>
      <c r="J118" s="209">
        <f t="shared" ref="J118:L118" si="31">SUM(J119:J122)</f>
        <v>0</v>
      </c>
      <c r="K118" s="209">
        <f t="shared" si="31"/>
        <v>0</v>
      </c>
      <c r="L118" s="209">
        <f t="shared" si="31"/>
        <v>0</v>
      </c>
      <c r="M118" s="221">
        <f t="shared" si="20"/>
        <v>0</v>
      </c>
      <c r="N118" s="221">
        <f t="shared" si="21"/>
        <v>0</v>
      </c>
    </row>
    <row r="119" ht="17.25" customHeight="1" spans="1:14">
      <c r="A119" s="207"/>
      <c r="B119" s="207"/>
      <c r="C119" s="217"/>
      <c r="D119" s="218"/>
      <c r="E119" s="218"/>
      <c r="F119" s="219"/>
      <c r="G119" s="219"/>
      <c r="H119" s="207" t="s">
        <v>1097</v>
      </c>
      <c r="I119" s="222" t="s">
        <v>909</v>
      </c>
      <c r="J119" s="213"/>
      <c r="K119" s="214"/>
      <c r="L119" s="214"/>
      <c r="M119" s="221">
        <f t="shared" si="20"/>
        <v>0</v>
      </c>
      <c r="N119" s="221">
        <f t="shared" si="21"/>
        <v>0</v>
      </c>
    </row>
    <row r="120" ht="17.25" customHeight="1" spans="1:14">
      <c r="A120" s="207"/>
      <c r="B120" s="207"/>
      <c r="C120" s="217"/>
      <c r="D120" s="218"/>
      <c r="E120" s="218"/>
      <c r="F120" s="219"/>
      <c r="G120" s="219"/>
      <c r="H120" s="207" t="s">
        <v>1098</v>
      </c>
      <c r="I120" s="222" t="s">
        <v>1090</v>
      </c>
      <c r="J120" s="213"/>
      <c r="K120" s="214"/>
      <c r="L120" s="214"/>
      <c r="M120" s="221">
        <f t="shared" si="20"/>
        <v>0</v>
      </c>
      <c r="N120" s="221">
        <f t="shared" si="21"/>
        <v>0</v>
      </c>
    </row>
    <row r="121" ht="17.25" customHeight="1" spans="1:14">
      <c r="A121" s="207"/>
      <c r="B121" s="207"/>
      <c r="C121" s="217"/>
      <c r="D121" s="218"/>
      <c r="E121" s="218"/>
      <c r="F121" s="219"/>
      <c r="G121" s="219"/>
      <c r="H121" s="207" t="s">
        <v>1099</v>
      </c>
      <c r="I121" s="222" t="s">
        <v>1100</v>
      </c>
      <c r="J121" s="213"/>
      <c r="K121" s="214"/>
      <c r="L121" s="214"/>
      <c r="M121" s="221">
        <f t="shared" si="20"/>
        <v>0</v>
      </c>
      <c r="N121" s="221">
        <f t="shared" si="21"/>
        <v>0</v>
      </c>
    </row>
    <row r="122" ht="17.25" customHeight="1" spans="1:14">
      <c r="A122" s="207"/>
      <c r="B122" s="207"/>
      <c r="C122" s="217"/>
      <c r="D122" s="218"/>
      <c r="E122" s="218"/>
      <c r="F122" s="219"/>
      <c r="G122" s="219"/>
      <c r="H122" s="207" t="s">
        <v>1101</v>
      </c>
      <c r="I122" s="222" t="s">
        <v>1102</v>
      </c>
      <c r="J122" s="213"/>
      <c r="K122" s="214"/>
      <c r="L122" s="214"/>
      <c r="M122" s="221">
        <f t="shared" si="20"/>
        <v>0</v>
      </c>
      <c r="N122" s="221">
        <f t="shared" si="21"/>
        <v>0</v>
      </c>
    </row>
    <row r="123" ht="17.25" customHeight="1" spans="1:14">
      <c r="A123" s="207"/>
      <c r="B123" s="207"/>
      <c r="C123" s="217"/>
      <c r="D123" s="218"/>
      <c r="E123" s="218"/>
      <c r="F123" s="219"/>
      <c r="G123" s="219"/>
      <c r="H123" s="207" t="s">
        <v>1103</v>
      </c>
      <c r="I123" s="222" t="s">
        <v>1104</v>
      </c>
      <c r="J123" s="209">
        <f t="shared" ref="J123:L123" si="32">SUM(J124:J127)</f>
        <v>0</v>
      </c>
      <c r="K123" s="209">
        <f t="shared" si="32"/>
        <v>0</v>
      </c>
      <c r="L123" s="209">
        <f t="shared" si="32"/>
        <v>0</v>
      </c>
      <c r="M123" s="221">
        <f t="shared" si="20"/>
        <v>0</v>
      </c>
      <c r="N123" s="221">
        <f t="shared" si="21"/>
        <v>0</v>
      </c>
    </row>
    <row r="124" ht="17.25" customHeight="1" spans="1:14">
      <c r="A124" s="207"/>
      <c r="B124" s="207"/>
      <c r="C124" s="217"/>
      <c r="D124" s="218"/>
      <c r="E124" s="218"/>
      <c r="F124" s="219"/>
      <c r="G124" s="219"/>
      <c r="H124" s="207" t="s">
        <v>1105</v>
      </c>
      <c r="I124" s="222" t="s">
        <v>1106</v>
      </c>
      <c r="J124" s="213"/>
      <c r="K124" s="214"/>
      <c r="L124" s="214"/>
      <c r="M124" s="221">
        <f t="shared" si="20"/>
        <v>0</v>
      </c>
      <c r="N124" s="221">
        <f t="shared" si="21"/>
        <v>0</v>
      </c>
    </row>
    <row r="125" ht="17.25" customHeight="1" spans="1:14">
      <c r="A125" s="207"/>
      <c r="B125" s="207"/>
      <c r="C125" s="217"/>
      <c r="D125" s="218"/>
      <c r="E125" s="218"/>
      <c r="F125" s="219"/>
      <c r="G125" s="219"/>
      <c r="H125" s="207" t="s">
        <v>1107</v>
      </c>
      <c r="I125" s="222" t="s">
        <v>1108</v>
      </c>
      <c r="J125" s="213"/>
      <c r="K125" s="214"/>
      <c r="L125" s="214"/>
      <c r="M125" s="221">
        <f t="shared" si="20"/>
        <v>0</v>
      </c>
      <c r="N125" s="221">
        <f t="shared" si="21"/>
        <v>0</v>
      </c>
    </row>
    <row r="126" ht="17.25" customHeight="1" spans="1:14">
      <c r="A126" s="207"/>
      <c r="B126" s="207"/>
      <c r="C126" s="217"/>
      <c r="D126" s="218"/>
      <c r="E126" s="218"/>
      <c r="F126" s="219"/>
      <c r="G126" s="219"/>
      <c r="H126" s="207" t="s">
        <v>1109</v>
      </c>
      <c r="I126" s="222" t="s">
        <v>1110</v>
      </c>
      <c r="J126" s="213"/>
      <c r="K126" s="214"/>
      <c r="L126" s="214"/>
      <c r="M126" s="221">
        <f t="shared" si="20"/>
        <v>0</v>
      </c>
      <c r="N126" s="221">
        <f t="shared" si="21"/>
        <v>0</v>
      </c>
    </row>
    <row r="127" ht="17.25" customHeight="1" spans="1:14">
      <c r="A127" s="207"/>
      <c r="B127" s="207"/>
      <c r="C127" s="217"/>
      <c r="D127" s="218"/>
      <c r="E127" s="218"/>
      <c r="F127" s="219"/>
      <c r="G127" s="219"/>
      <c r="H127" s="207" t="s">
        <v>1111</v>
      </c>
      <c r="I127" s="222" t="s">
        <v>1112</v>
      </c>
      <c r="J127" s="213"/>
      <c r="K127" s="214"/>
      <c r="L127" s="214"/>
      <c r="M127" s="221">
        <f t="shared" si="20"/>
        <v>0</v>
      </c>
      <c r="N127" s="221">
        <f t="shared" si="21"/>
        <v>0</v>
      </c>
    </row>
    <row r="128" ht="17.25" customHeight="1" spans="1:14">
      <c r="A128" s="207"/>
      <c r="B128" s="207"/>
      <c r="C128" s="217"/>
      <c r="D128" s="218"/>
      <c r="E128" s="218"/>
      <c r="F128" s="219"/>
      <c r="G128" s="219"/>
      <c r="H128" s="207" t="s">
        <v>1113</v>
      </c>
      <c r="I128" s="222" t="s">
        <v>1114</v>
      </c>
      <c r="J128" s="209">
        <f t="shared" ref="J128:L128" si="33">SUM(J129:J130)</f>
        <v>0</v>
      </c>
      <c r="K128" s="209">
        <f t="shared" si="33"/>
        <v>0</v>
      </c>
      <c r="L128" s="209">
        <f t="shared" si="33"/>
        <v>0</v>
      </c>
      <c r="M128" s="221">
        <f t="shared" si="20"/>
        <v>0</v>
      </c>
      <c r="N128" s="221">
        <f t="shared" si="21"/>
        <v>0</v>
      </c>
    </row>
    <row r="129" ht="17.25" customHeight="1" spans="1:14">
      <c r="A129" s="207"/>
      <c r="B129" s="207"/>
      <c r="C129" s="217"/>
      <c r="D129" s="218"/>
      <c r="E129" s="218"/>
      <c r="F129" s="219"/>
      <c r="G129" s="219"/>
      <c r="H129" s="207" t="s">
        <v>1115</v>
      </c>
      <c r="I129" s="207" t="s">
        <v>909</v>
      </c>
      <c r="J129" s="213"/>
      <c r="K129" s="214"/>
      <c r="L129" s="214"/>
      <c r="M129" s="221">
        <f t="shared" si="20"/>
        <v>0</v>
      </c>
      <c r="N129" s="221">
        <f t="shared" si="21"/>
        <v>0</v>
      </c>
    </row>
    <row r="130" ht="17.25" customHeight="1" spans="1:14">
      <c r="A130" s="207"/>
      <c r="B130" s="207"/>
      <c r="C130" s="217"/>
      <c r="D130" s="218"/>
      <c r="E130" s="218"/>
      <c r="F130" s="219"/>
      <c r="G130" s="219"/>
      <c r="H130" s="207" t="s">
        <v>1116</v>
      </c>
      <c r="I130" s="207" t="s">
        <v>1117</v>
      </c>
      <c r="J130" s="213"/>
      <c r="K130" s="214"/>
      <c r="L130" s="214"/>
      <c r="M130" s="221">
        <f t="shared" si="20"/>
        <v>0</v>
      </c>
      <c r="N130" s="221">
        <f t="shared" si="21"/>
        <v>0</v>
      </c>
    </row>
    <row r="131" ht="17.25" customHeight="1" spans="1:14">
      <c r="A131" s="207"/>
      <c r="B131" s="207"/>
      <c r="C131" s="217"/>
      <c r="D131" s="218"/>
      <c r="E131" s="218"/>
      <c r="F131" s="219"/>
      <c r="G131" s="219"/>
      <c r="H131" s="207" t="s">
        <v>1118</v>
      </c>
      <c r="I131" s="207" t="s">
        <v>1119</v>
      </c>
      <c r="J131" s="209">
        <f t="shared" ref="J131:L131" si="34">SUM(J132:J135)</f>
        <v>0</v>
      </c>
      <c r="K131" s="209">
        <f t="shared" si="34"/>
        <v>0</v>
      </c>
      <c r="L131" s="209">
        <f t="shared" si="34"/>
        <v>0</v>
      </c>
      <c r="M131" s="221">
        <f t="shared" si="20"/>
        <v>0</v>
      </c>
      <c r="N131" s="221">
        <f t="shared" si="21"/>
        <v>0</v>
      </c>
    </row>
    <row r="132" ht="17.25" customHeight="1" spans="1:14">
      <c r="A132" s="207"/>
      <c r="B132" s="207"/>
      <c r="C132" s="217"/>
      <c r="D132" s="218"/>
      <c r="E132" s="218"/>
      <c r="F132" s="219"/>
      <c r="G132" s="219"/>
      <c r="H132" s="207" t="s">
        <v>1120</v>
      </c>
      <c r="I132" s="207" t="s">
        <v>1106</v>
      </c>
      <c r="J132" s="213"/>
      <c r="K132" s="214"/>
      <c r="L132" s="214"/>
      <c r="M132" s="221">
        <f t="shared" si="20"/>
        <v>0</v>
      </c>
      <c r="N132" s="221">
        <f t="shared" si="21"/>
        <v>0</v>
      </c>
    </row>
    <row r="133" ht="17.25" customHeight="1" spans="1:14">
      <c r="A133" s="207"/>
      <c r="B133" s="207"/>
      <c r="C133" s="217"/>
      <c r="D133" s="218"/>
      <c r="E133" s="218"/>
      <c r="F133" s="219"/>
      <c r="G133" s="219"/>
      <c r="H133" s="207" t="s">
        <v>1121</v>
      </c>
      <c r="I133" s="207" t="s">
        <v>1122</v>
      </c>
      <c r="J133" s="213"/>
      <c r="K133" s="214"/>
      <c r="L133" s="214"/>
      <c r="M133" s="221">
        <f t="shared" si="20"/>
        <v>0</v>
      </c>
      <c r="N133" s="221">
        <f t="shared" si="21"/>
        <v>0</v>
      </c>
    </row>
    <row r="134" ht="17.25" customHeight="1" spans="1:14">
      <c r="A134" s="207"/>
      <c r="B134" s="207"/>
      <c r="C134" s="217"/>
      <c r="D134" s="218"/>
      <c r="E134" s="218"/>
      <c r="F134" s="219"/>
      <c r="G134" s="219"/>
      <c r="H134" s="207" t="s">
        <v>1123</v>
      </c>
      <c r="I134" s="207" t="s">
        <v>1110</v>
      </c>
      <c r="J134" s="213"/>
      <c r="K134" s="214"/>
      <c r="L134" s="214"/>
      <c r="M134" s="221">
        <f t="shared" si="20"/>
        <v>0</v>
      </c>
      <c r="N134" s="221">
        <f t="shared" si="21"/>
        <v>0</v>
      </c>
    </row>
    <row r="135" ht="17.25" customHeight="1" spans="1:14">
      <c r="A135" s="207"/>
      <c r="B135" s="207"/>
      <c r="C135" s="217"/>
      <c r="D135" s="218"/>
      <c r="E135" s="218"/>
      <c r="F135" s="219"/>
      <c r="G135" s="219"/>
      <c r="H135" s="207" t="s">
        <v>1124</v>
      </c>
      <c r="I135" s="207" t="s">
        <v>1125</v>
      </c>
      <c r="J135" s="213"/>
      <c r="K135" s="214"/>
      <c r="L135" s="214"/>
      <c r="M135" s="221">
        <f t="shared" ref="M135:M198" si="35">IFERROR($L135/J135,)</f>
        <v>0</v>
      </c>
      <c r="N135" s="221">
        <f t="shared" ref="N135:N198" si="36">IFERROR($L135/K135,)</f>
        <v>0</v>
      </c>
    </row>
    <row r="136" ht="17.25" customHeight="1" spans="1:14">
      <c r="A136" s="225"/>
      <c r="B136" s="225"/>
      <c r="C136" s="225"/>
      <c r="D136" s="225"/>
      <c r="E136" s="225"/>
      <c r="F136" s="225"/>
      <c r="G136" s="225"/>
      <c r="H136" s="226">
        <v>21372</v>
      </c>
      <c r="I136" s="226" t="s">
        <v>901</v>
      </c>
      <c r="J136" s="227">
        <f t="shared" ref="J136:L136" si="37">SUM(J137:J139)</f>
        <v>0</v>
      </c>
      <c r="K136" s="227">
        <f t="shared" si="37"/>
        <v>0</v>
      </c>
      <c r="L136" s="227">
        <f t="shared" si="37"/>
        <v>0</v>
      </c>
      <c r="M136" s="228">
        <f t="shared" si="35"/>
        <v>0</v>
      </c>
      <c r="N136" s="228">
        <f t="shared" si="36"/>
        <v>0</v>
      </c>
    </row>
    <row r="137" ht="17.25" customHeight="1" spans="1:14">
      <c r="A137" s="225"/>
      <c r="B137" s="225"/>
      <c r="C137" s="225"/>
      <c r="D137" s="225"/>
      <c r="E137" s="225"/>
      <c r="F137" s="225"/>
      <c r="G137" s="225"/>
      <c r="H137" s="226">
        <v>2137201</v>
      </c>
      <c r="I137" s="226" t="s">
        <v>905</v>
      </c>
      <c r="J137" s="229"/>
      <c r="K137" s="229"/>
      <c r="L137" s="229"/>
      <c r="M137" s="228">
        <f t="shared" si="35"/>
        <v>0</v>
      </c>
      <c r="N137" s="228">
        <f t="shared" si="36"/>
        <v>0</v>
      </c>
    </row>
    <row r="138" ht="17.25" customHeight="1" spans="1:14">
      <c r="A138" s="225"/>
      <c r="B138" s="225"/>
      <c r="C138" s="225"/>
      <c r="D138" s="225"/>
      <c r="E138" s="225"/>
      <c r="F138" s="225"/>
      <c r="G138" s="225"/>
      <c r="H138" s="226">
        <v>2137202</v>
      </c>
      <c r="I138" s="226" t="s">
        <v>909</v>
      </c>
      <c r="J138" s="229"/>
      <c r="K138" s="229"/>
      <c r="L138" s="229"/>
      <c r="M138" s="228">
        <f t="shared" si="35"/>
        <v>0</v>
      </c>
      <c r="N138" s="228">
        <f t="shared" si="36"/>
        <v>0</v>
      </c>
    </row>
    <row r="139" ht="17.25" customHeight="1" spans="1:14">
      <c r="A139" s="225"/>
      <c r="B139" s="225"/>
      <c r="C139" s="225"/>
      <c r="D139" s="225"/>
      <c r="E139" s="225"/>
      <c r="F139" s="225"/>
      <c r="G139" s="225"/>
      <c r="H139" s="226">
        <v>2137299</v>
      </c>
      <c r="I139" s="226" t="s">
        <v>913</v>
      </c>
      <c r="J139" s="229"/>
      <c r="K139" s="229"/>
      <c r="L139" s="229"/>
      <c r="M139" s="228">
        <f t="shared" si="35"/>
        <v>0</v>
      </c>
      <c r="N139" s="228">
        <f t="shared" si="36"/>
        <v>0</v>
      </c>
    </row>
    <row r="140" ht="17.25" customHeight="1" spans="1:14">
      <c r="A140" s="225"/>
      <c r="B140" s="225"/>
      <c r="C140" s="225"/>
      <c r="D140" s="225"/>
      <c r="E140" s="225"/>
      <c r="F140" s="225"/>
      <c r="G140" s="225"/>
      <c r="H140" s="226">
        <v>21373</v>
      </c>
      <c r="I140" s="226" t="s">
        <v>917</v>
      </c>
      <c r="J140" s="227">
        <f t="shared" ref="J140:L140" si="38">SUM(J141:J143)</f>
        <v>0</v>
      </c>
      <c r="K140" s="227">
        <f t="shared" si="38"/>
        <v>0</v>
      </c>
      <c r="L140" s="227">
        <f t="shared" si="38"/>
        <v>0</v>
      </c>
      <c r="M140" s="228">
        <f t="shared" si="35"/>
        <v>0</v>
      </c>
      <c r="N140" s="228">
        <f t="shared" si="36"/>
        <v>0</v>
      </c>
    </row>
    <row r="141" ht="17.25" customHeight="1" spans="1:14">
      <c r="A141" s="225"/>
      <c r="B141" s="225"/>
      <c r="C141" s="225"/>
      <c r="D141" s="225"/>
      <c r="E141" s="225"/>
      <c r="F141" s="225"/>
      <c r="G141" s="225"/>
      <c r="H141" s="226">
        <v>2137301</v>
      </c>
      <c r="I141" s="226" t="s">
        <v>905</v>
      </c>
      <c r="J141" s="229"/>
      <c r="K141" s="229"/>
      <c r="L141" s="229"/>
      <c r="M141" s="228">
        <f t="shared" si="35"/>
        <v>0</v>
      </c>
      <c r="N141" s="228">
        <f t="shared" si="36"/>
        <v>0</v>
      </c>
    </row>
    <row r="142" ht="17.25" customHeight="1" spans="1:14">
      <c r="A142" s="225"/>
      <c r="B142" s="225"/>
      <c r="C142" s="225"/>
      <c r="D142" s="225"/>
      <c r="E142" s="225"/>
      <c r="F142" s="225"/>
      <c r="G142" s="225"/>
      <c r="H142" s="226">
        <v>2137302</v>
      </c>
      <c r="I142" s="226" t="s">
        <v>909</v>
      </c>
      <c r="J142" s="229"/>
      <c r="K142" s="229"/>
      <c r="L142" s="229"/>
      <c r="M142" s="228">
        <f t="shared" si="35"/>
        <v>0</v>
      </c>
      <c r="N142" s="228">
        <f t="shared" si="36"/>
        <v>0</v>
      </c>
    </row>
    <row r="143" ht="17.25" customHeight="1" spans="1:14">
      <c r="A143" s="225"/>
      <c r="B143" s="225"/>
      <c r="C143" s="225"/>
      <c r="D143" s="225"/>
      <c r="E143" s="225"/>
      <c r="F143" s="225"/>
      <c r="G143" s="225"/>
      <c r="H143" s="226">
        <v>2137399</v>
      </c>
      <c r="I143" s="226" t="s">
        <v>927</v>
      </c>
      <c r="J143" s="229"/>
      <c r="K143" s="229"/>
      <c r="L143" s="229"/>
      <c r="M143" s="228">
        <f t="shared" si="35"/>
        <v>0</v>
      </c>
      <c r="N143" s="228">
        <f t="shared" si="36"/>
        <v>0</v>
      </c>
    </row>
    <row r="144" ht="17.25" customHeight="1" spans="1:14">
      <c r="A144" s="225"/>
      <c r="B144" s="225"/>
      <c r="C144" s="225"/>
      <c r="D144" s="225"/>
      <c r="E144" s="225"/>
      <c r="F144" s="225"/>
      <c r="G144" s="225"/>
      <c r="H144" s="226">
        <v>21374</v>
      </c>
      <c r="I144" s="226" t="s">
        <v>931</v>
      </c>
      <c r="J144" s="227">
        <f t="shared" ref="J144:L144" si="39">SUM(J145:J146)</f>
        <v>0</v>
      </c>
      <c r="K144" s="227">
        <f t="shared" si="39"/>
        <v>0</v>
      </c>
      <c r="L144" s="227">
        <f t="shared" si="39"/>
        <v>0</v>
      </c>
      <c r="M144" s="228">
        <f t="shared" si="35"/>
        <v>0</v>
      </c>
      <c r="N144" s="228">
        <f t="shared" si="36"/>
        <v>0</v>
      </c>
    </row>
    <row r="145" ht="17.25" customHeight="1" spans="1:14">
      <c r="A145" s="225"/>
      <c r="B145" s="225"/>
      <c r="C145" s="225"/>
      <c r="D145" s="225"/>
      <c r="E145" s="225"/>
      <c r="F145" s="225"/>
      <c r="G145" s="225"/>
      <c r="H145" s="226">
        <v>2137401</v>
      </c>
      <c r="I145" s="226" t="s">
        <v>909</v>
      </c>
      <c r="J145" s="229"/>
      <c r="K145" s="229"/>
      <c r="L145" s="229"/>
      <c r="M145" s="228">
        <f t="shared" si="35"/>
        <v>0</v>
      </c>
      <c r="N145" s="228">
        <f t="shared" si="36"/>
        <v>0</v>
      </c>
    </row>
    <row r="146" ht="17.25" customHeight="1" spans="1:14">
      <c r="A146" s="225"/>
      <c r="B146" s="225"/>
      <c r="C146" s="225"/>
      <c r="D146" s="225"/>
      <c r="E146" s="225"/>
      <c r="F146" s="225"/>
      <c r="G146" s="225"/>
      <c r="H146" s="226">
        <v>2137499</v>
      </c>
      <c r="I146" s="226" t="s">
        <v>938</v>
      </c>
      <c r="J146" s="229"/>
      <c r="K146" s="229"/>
      <c r="L146" s="229"/>
      <c r="M146" s="228">
        <f t="shared" si="35"/>
        <v>0</v>
      </c>
      <c r="N146" s="228">
        <f t="shared" si="36"/>
        <v>0</v>
      </c>
    </row>
    <row r="147" ht="17.25" customHeight="1" spans="1:14">
      <c r="A147" s="207"/>
      <c r="B147" s="207"/>
      <c r="C147" s="217"/>
      <c r="D147" s="218"/>
      <c r="E147" s="218"/>
      <c r="F147" s="219"/>
      <c r="G147" s="219"/>
      <c r="H147" s="207" t="s">
        <v>371</v>
      </c>
      <c r="I147" s="207" t="s">
        <v>372</v>
      </c>
      <c r="J147" s="209">
        <f t="shared" ref="J147:L147" si="40">SUM(J148,J153,J158,J167,J174,J184,J187,J190)</f>
        <v>0</v>
      </c>
      <c r="K147" s="209">
        <f t="shared" si="40"/>
        <v>59</v>
      </c>
      <c r="L147" s="209">
        <f t="shared" si="40"/>
        <v>0</v>
      </c>
      <c r="M147" s="221">
        <f t="shared" si="35"/>
        <v>0</v>
      </c>
      <c r="N147" s="221">
        <f t="shared" si="36"/>
        <v>0</v>
      </c>
    </row>
    <row r="148" ht="17.25" customHeight="1" spans="1:14">
      <c r="A148" s="207"/>
      <c r="B148" s="207"/>
      <c r="C148" s="217"/>
      <c r="D148" s="218"/>
      <c r="E148" s="218"/>
      <c r="F148" s="219"/>
      <c r="G148" s="219"/>
      <c r="H148" s="207" t="s">
        <v>1126</v>
      </c>
      <c r="I148" s="207" t="s">
        <v>1127</v>
      </c>
      <c r="J148" s="209">
        <f t="shared" ref="J148:L148" si="41">SUM(J149:J152)</f>
        <v>0</v>
      </c>
      <c r="K148" s="209">
        <f t="shared" si="41"/>
        <v>0</v>
      </c>
      <c r="L148" s="209">
        <f t="shared" si="41"/>
        <v>0</v>
      </c>
      <c r="M148" s="221">
        <f t="shared" si="35"/>
        <v>0</v>
      </c>
      <c r="N148" s="221">
        <f t="shared" si="36"/>
        <v>0</v>
      </c>
    </row>
    <row r="149" ht="17.25" customHeight="1" spans="1:14">
      <c r="A149" s="207"/>
      <c r="B149" s="207"/>
      <c r="C149" s="217"/>
      <c r="D149" s="218"/>
      <c r="E149" s="218"/>
      <c r="F149" s="219"/>
      <c r="G149" s="219"/>
      <c r="H149" s="207" t="s">
        <v>1128</v>
      </c>
      <c r="I149" s="207" t="s">
        <v>1129</v>
      </c>
      <c r="J149" s="213"/>
      <c r="K149" s="214"/>
      <c r="L149" s="214"/>
      <c r="M149" s="221">
        <f t="shared" si="35"/>
        <v>0</v>
      </c>
      <c r="N149" s="221">
        <f t="shared" si="36"/>
        <v>0</v>
      </c>
    </row>
    <row r="150" ht="17.25" customHeight="1" spans="1:14">
      <c r="A150" s="207"/>
      <c r="B150" s="207"/>
      <c r="C150" s="217"/>
      <c r="D150" s="218"/>
      <c r="E150" s="218"/>
      <c r="F150" s="219"/>
      <c r="G150" s="219"/>
      <c r="H150" s="207" t="s">
        <v>1130</v>
      </c>
      <c r="I150" s="207" t="s">
        <v>1131</v>
      </c>
      <c r="J150" s="213"/>
      <c r="K150" s="214"/>
      <c r="L150" s="214"/>
      <c r="M150" s="221">
        <f t="shared" si="35"/>
        <v>0</v>
      </c>
      <c r="N150" s="221">
        <f t="shared" si="36"/>
        <v>0</v>
      </c>
    </row>
    <row r="151" ht="17.25" customHeight="1" spans="1:14">
      <c r="A151" s="207"/>
      <c r="B151" s="207"/>
      <c r="C151" s="217"/>
      <c r="D151" s="218"/>
      <c r="E151" s="218"/>
      <c r="F151" s="219"/>
      <c r="G151" s="219"/>
      <c r="H151" s="207" t="s">
        <v>1132</v>
      </c>
      <c r="I151" s="207" t="s">
        <v>1133</v>
      </c>
      <c r="J151" s="213"/>
      <c r="K151" s="214"/>
      <c r="L151" s="214"/>
      <c r="M151" s="221">
        <f t="shared" si="35"/>
        <v>0</v>
      </c>
      <c r="N151" s="221">
        <f t="shared" si="36"/>
        <v>0</v>
      </c>
    </row>
    <row r="152" ht="17.25" customHeight="1" spans="1:14">
      <c r="A152" s="207"/>
      <c r="B152" s="207"/>
      <c r="C152" s="217"/>
      <c r="D152" s="218"/>
      <c r="E152" s="218"/>
      <c r="F152" s="219"/>
      <c r="G152" s="219"/>
      <c r="H152" s="207" t="s">
        <v>1134</v>
      </c>
      <c r="I152" s="207" t="s">
        <v>1135</v>
      </c>
      <c r="J152" s="213"/>
      <c r="K152" s="214"/>
      <c r="L152" s="214"/>
      <c r="M152" s="221">
        <f t="shared" si="35"/>
        <v>0</v>
      </c>
      <c r="N152" s="221">
        <f t="shared" si="36"/>
        <v>0</v>
      </c>
    </row>
    <row r="153" ht="17.25" customHeight="1" spans="1:14">
      <c r="A153" s="207"/>
      <c r="B153" s="207"/>
      <c r="C153" s="217"/>
      <c r="D153" s="218"/>
      <c r="E153" s="218"/>
      <c r="F153" s="219"/>
      <c r="G153" s="219"/>
      <c r="H153" s="207" t="s">
        <v>1136</v>
      </c>
      <c r="I153" s="207" t="s">
        <v>1137</v>
      </c>
      <c r="J153" s="209">
        <f t="shared" ref="J153:L153" si="42">SUM(J154:J157)</f>
        <v>0</v>
      </c>
      <c r="K153" s="209">
        <f t="shared" si="42"/>
        <v>0</v>
      </c>
      <c r="L153" s="209">
        <f t="shared" si="42"/>
        <v>0</v>
      </c>
      <c r="M153" s="221">
        <f t="shared" si="35"/>
        <v>0</v>
      </c>
      <c r="N153" s="221">
        <f t="shared" si="36"/>
        <v>0</v>
      </c>
    </row>
    <row r="154" ht="17.25" customHeight="1" spans="1:14">
      <c r="A154" s="207"/>
      <c r="B154" s="207"/>
      <c r="C154" s="217"/>
      <c r="D154" s="218"/>
      <c r="E154" s="218"/>
      <c r="F154" s="219"/>
      <c r="G154" s="219"/>
      <c r="H154" s="207" t="s">
        <v>1138</v>
      </c>
      <c r="I154" s="207" t="s">
        <v>1133</v>
      </c>
      <c r="J154" s="213"/>
      <c r="K154" s="214"/>
      <c r="L154" s="214"/>
      <c r="M154" s="221">
        <f t="shared" si="35"/>
        <v>0</v>
      </c>
      <c r="N154" s="221">
        <f t="shared" si="36"/>
        <v>0</v>
      </c>
    </row>
    <row r="155" ht="17.25" customHeight="1" spans="1:14">
      <c r="A155" s="207"/>
      <c r="B155" s="207"/>
      <c r="C155" s="217"/>
      <c r="D155" s="218"/>
      <c r="E155" s="218"/>
      <c r="F155" s="219"/>
      <c r="G155" s="219"/>
      <c r="H155" s="207" t="s">
        <v>1139</v>
      </c>
      <c r="I155" s="207" t="s">
        <v>1140</v>
      </c>
      <c r="J155" s="213"/>
      <c r="K155" s="214"/>
      <c r="L155" s="214"/>
      <c r="M155" s="221">
        <f t="shared" si="35"/>
        <v>0</v>
      </c>
      <c r="N155" s="221">
        <f t="shared" si="36"/>
        <v>0</v>
      </c>
    </row>
    <row r="156" ht="17.25" customHeight="1" spans="1:14">
      <c r="A156" s="207"/>
      <c r="B156" s="207"/>
      <c r="C156" s="217"/>
      <c r="D156" s="218"/>
      <c r="E156" s="218"/>
      <c r="F156" s="219"/>
      <c r="G156" s="219"/>
      <c r="H156" s="207" t="s">
        <v>1141</v>
      </c>
      <c r="I156" s="207" t="s">
        <v>1142</v>
      </c>
      <c r="J156" s="213"/>
      <c r="K156" s="214"/>
      <c r="L156" s="214"/>
      <c r="M156" s="221">
        <f t="shared" si="35"/>
        <v>0</v>
      </c>
      <c r="N156" s="221">
        <f t="shared" si="36"/>
        <v>0</v>
      </c>
    </row>
    <row r="157" ht="17.25" customHeight="1" spans="1:14">
      <c r="A157" s="207"/>
      <c r="B157" s="207"/>
      <c r="C157" s="217"/>
      <c r="D157" s="218"/>
      <c r="E157" s="218"/>
      <c r="F157" s="219"/>
      <c r="G157" s="219"/>
      <c r="H157" s="207" t="s">
        <v>1143</v>
      </c>
      <c r="I157" s="207" t="s">
        <v>1144</v>
      </c>
      <c r="J157" s="213"/>
      <c r="K157" s="214"/>
      <c r="L157" s="214"/>
      <c r="M157" s="221">
        <f t="shared" si="35"/>
        <v>0</v>
      </c>
      <c r="N157" s="221">
        <f t="shared" si="36"/>
        <v>0</v>
      </c>
    </row>
    <row r="158" ht="17.25" customHeight="1" spans="1:14">
      <c r="A158" s="207"/>
      <c r="B158" s="207"/>
      <c r="C158" s="217"/>
      <c r="D158" s="218"/>
      <c r="E158" s="218"/>
      <c r="F158" s="219"/>
      <c r="G158" s="219"/>
      <c r="H158" s="207" t="s">
        <v>1145</v>
      </c>
      <c r="I158" s="207" t="s">
        <v>1146</v>
      </c>
      <c r="J158" s="209">
        <f t="shared" ref="J158:L158" si="43">SUM(J159:J166)</f>
        <v>0</v>
      </c>
      <c r="K158" s="209">
        <f t="shared" si="43"/>
        <v>0</v>
      </c>
      <c r="L158" s="209">
        <f t="shared" si="43"/>
        <v>0</v>
      </c>
      <c r="M158" s="221">
        <f t="shared" si="35"/>
        <v>0</v>
      </c>
      <c r="N158" s="221">
        <f t="shared" si="36"/>
        <v>0</v>
      </c>
    </row>
    <row r="159" ht="17.25" customHeight="1" spans="1:14">
      <c r="A159" s="207"/>
      <c r="B159" s="207"/>
      <c r="C159" s="217"/>
      <c r="D159" s="218"/>
      <c r="E159" s="218"/>
      <c r="F159" s="219"/>
      <c r="G159" s="219"/>
      <c r="H159" s="207" t="s">
        <v>1147</v>
      </c>
      <c r="I159" s="207" t="s">
        <v>1148</v>
      </c>
      <c r="J159" s="213"/>
      <c r="K159" s="214"/>
      <c r="L159" s="214"/>
      <c r="M159" s="221">
        <f t="shared" si="35"/>
        <v>0</v>
      </c>
      <c r="N159" s="221">
        <f t="shared" si="36"/>
        <v>0</v>
      </c>
    </row>
    <row r="160" ht="17.25" customHeight="1" spans="1:14">
      <c r="A160" s="207"/>
      <c r="B160" s="207"/>
      <c r="C160" s="217"/>
      <c r="D160" s="218"/>
      <c r="E160" s="218"/>
      <c r="F160" s="219"/>
      <c r="G160" s="219"/>
      <c r="H160" s="207" t="s">
        <v>1149</v>
      </c>
      <c r="I160" s="207" t="s">
        <v>1150</v>
      </c>
      <c r="J160" s="213"/>
      <c r="K160" s="214"/>
      <c r="L160" s="214"/>
      <c r="M160" s="221">
        <f t="shared" si="35"/>
        <v>0</v>
      </c>
      <c r="N160" s="221">
        <f t="shared" si="36"/>
        <v>0</v>
      </c>
    </row>
    <row r="161" ht="17.25" customHeight="1" spans="1:14">
      <c r="A161" s="207"/>
      <c r="B161" s="207"/>
      <c r="C161" s="217"/>
      <c r="D161" s="218"/>
      <c r="E161" s="218"/>
      <c r="F161" s="219"/>
      <c r="G161" s="219"/>
      <c r="H161" s="207" t="s">
        <v>1151</v>
      </c>
      <c r="I161" s="207" t="s">
        <v>1152</v>
      </c>
      <c r="J161" s="213"/>
      <c r="K161" s="214"/>
      <c r="L161" s="214"/>
      <c r="M161" s="221">
        <f t="shared" si="35"/>
        <v>0</v>
      </c>
      <c r="N161" s="221">
        <f t="shared" si="36"/>
        <v>0</v>
      </c>
    </row>
    <row r="162" ht="17.25" customHeight="1" spans="1:14">
      <c r="A162" s="207"/>
      <c r="B162" s="207"/>
      <c r="C162" s="217"/>
      <c r="D162" s="218"/>
      <c r="E162" s="218"/>
      <c r="F162" s="219"/>
      <c r="G162" s="219"/>
      <c r="H162" s="207" t="s">
        <v>1153</v>
      </c>
      <c r="I162" s="207" t="s">
        <v>1154</v>
      </c>
      <c r="J162" s="213"/>
      <c r="K162" s="214"/>
      <c r="L162" s="214"/>
      <c r="M162" s="221">
        <f t="shared" si="35"/>
        <v>0</v>
      </c>
      <c r="N162" s="221">
        <f t="shared" si="36"/>
        <v>0</v>
      </c>
    </row>
    <row r="163" ht="17.25" customHeight="1" spans="1:14">
      <c r="A163" s="207"/>
      <c r="B163" s="207"/>
      <c r="C163" s="217"/>
      <c r="D163" s="218"/>
      <c r="E163" s="218"/>
      <c r="F163" s="219"/>
      <c r="G163" s="219"/>
      <c r="H163" s="207" t="s">
        <v>1155</v>
      </c>
      <c r="I163" s="207" t="s">
        <v>1156</v>
      </c>
      <c r="J163" s="213"/>
      <c r="K163" s="214"/>
      <c r="L163" s="214"/>
      <c r="M163" s="221">
        <f t="shared" si="35"/>
        <v>0</v>
      </c>
      <c r="N163" s="221">
        <f t="shared" si="36"/>
        <v>0</v>
      </c>
    </row>
    <row r="164" ht="17.25" customHeight="1" spans="1:14">
      <c r="A164" s="207"/>
      <c r="B164" s="207"/>
      <c r="C164" s="217"/>
      <c r="D164" s="218"/>
      <c r="E164" s="218"/>
      <c r="F164" s="219"/>
      <c r="G164" s="219"/>
      <c r="H164" s="207" t="s">
        <v>1157</v>
      </c>
      <c r="I164" s="207" t="s">
        <v>1158</v>
      </c>
      <c r="J164" s="213"/>
      <c r="K164" s="214"/>
      <c r="L164" s="214"/>
      <c r="M164" s="221">
        <f t="shared" si="35"/>
        <v>0</v>
      </c>
      <c r="N164" s="221">
        <f t="shared" si="36"/>
        <v>0</v>
      </c>
    </row>
    <row r="165" ht="17.25" customHeight="1" spans="1:14">
      <c r="A165" s="207"/>
      <c r="B165" s="207"/>
      <c r="C165" s="217"/>
      <c r="D165" s="218"/>
      <c r="E165" s="218"/>
      <c r="F165" s="219"/>
      <c r="G165" s="219"/>
      <c r="H165" s="207" t="s">
        <v>1159</v>
      </c>
      <c r="I165" s="207" t="s">
        <v>1160</v>
      </c>
      <c r="J165" s="213"/>
      <c r="K165" s="214"/>
      <c r="L165" s="214"/>
      <c r="M165" s="221">
        <f t="shared" si="35"/>
        <v>0</v>
      </c>
      <c r="N165" s="221">
        <f t="shared" si="36"/>
        <v>0</v>
      </c>
    </row>
    <row r="166" ht="17.25" customHeight="1" spans="1:14">
      <c r="A166" s="207"/>
      <c r="B166" s="207"/>
      <c r="C166" s="217"/>
      <c r="D166" s="218"/>
      <c r="E166" s="218"/>
      <c r="F166" s="219"/>
      <c r="G166" s="219"/>
      <c r="H166" s="207" t="s">
        <v>1161</v>
      </c>
      <c r="I166" s="207" t="s">
        <v>1162</v>
      </c>
      <c r="J166" s="213"/>
      <c r="K166" s="214"/>
      <c r="L166" s="214"/>
      <c r="M166" s="221">
        <f t="shared" si="35"/>
        <v>0</v>
      </c>
      <c r="N166" s="221">
        <f t="shared" si="36"/>
        <v>0</v>
      </c>
    </row>
    <row r="167" ht="17.25" customHeight="1" spans="1:14">
      <c r="A167" s="207"/>
      <c r="B167" s="207"/>
      <c r="C167" s="217"/>
      <c r="D167" s="218"/>
      <c r="E167" s="218"/>
      <c r="F167" s="219"/>
      <c r="G167" s="219"/>
      <c r="H167" s="207" t="s">
        <v>1163</v>
      </c>
      <c r="I167" s="207" t="s">
        <v>1164</v>
      </c>
      <c r="J167" s="209">
        <f t="shared" ref="J167:L167" si="44">SUM(J168:J173)</f>
        <v>0</v>
      </c>
      <c r="K167" s="209">
        <f t="shared" si="44"/>
        <v>0</v>
      </c>
      <c r="L167" s="209">
        <f t="shared" si="44"/>
        <v>0</v>
      </c>
      <c r="M167" s="221">
        <f t="shared" si="35"/>
        <v>0</v>
      </c>
      <c r="N167" s="221">
        <f t="shared" si="36"/>
        <v>0</v>
      </c>
    </row>
    <row r="168" ht="17.25" customHeight="1" spans="1:14">
      <c r="A168" s="207"/>
      <c r="B168" s="207"/>
      <c r="C168" s="217"/>
      <c r="D168" s="218"/>
      <c r="E168" s="218"/>
      <c r="F168" s="219"/>
      <c r="G168" s="219"/>
      <c r="H168" s="207" t="s">
        <v>1165</v>
      </c>
      <c r="I168" s="207" t="s">
        <v>1166</v>
      </c>
      <c r="J168" s="213"/>
      <c r="K168" s="214"/>
      <c r="L168" s="214"/>
      <c r="M168" s="221">
        <f t="shared" si="35"/>
        <v>0</v>
      </c>
      <c r="N168" s="221">
        <f t="shared" si="36"/>
        <v>0</v>
      </c>
    </row>
    <row r="169" ht="17.25" customHeight="1" spans="1:14">
      <c r="A169" s="207"/>
      <c r="B169" s="207"/>
      <c r="C169" s="217"/>
      <c r="D169" s="218"/>
      <c r="E169" s="218"/>
      <c r="F169" s="219"/>
      <c r="G169" s="219"/>
      <c r="H169" s="207" t="s">
        <v>1167</v>
      </c>
      <c r="I169" s="207" t="s">
        <v>1168</v>
      </c>
      <c r="J169" s="213"/>
      <c r="K169" s="214"/>
      <c r="L169" s="214"/>
      <c r="M169" s="221">
        <f t="shared" si="35"/>
        <v>0</v>
      </c>
      <c r="N169" s="221">
        <f t="shared" si="36"/>
        <v>0</v>
      </c>
    </row>
    <row r="170" ht="17.25" customHeight="1" spans="1:14">
      <c r="A170" s="207"/>
      <c r="B170" s="207"/>
      <c r="C170" s="217"/>
      <c r="D170" s="218"/>
      <c r="E170" s="218"/>
      <c r="F170" s="219"/>
      <c r="G170" s="219"/>
      <c r="H170" s="207" t="s">
        <v>1169</v>
      </c>
      <c r="I170" s="207" t="s">
        <v>1170</v>
      </c>
      <c r="J170" s="213"/>
      <c r="K170" s="214"/>
      <c r="L170" s="214"/>
      <c r="M170" s="221">
        <f t="shared" si="35"/>
        <v>0</v>
      </c>
      <c r="N170" s="221">
        <f t="shared" si="36"/>
        <v>0</v>
      </c>
    </row>
    <row r="171" ht="17.25" customHeight="1" spans="1:14">
      <c r="A171" s="207"/>
      <c r="B171" s="207"/>
      <c r="C171" s="217"/>
      <c r="D171" s="218"/>
      <c r="E171" s="218"/>
      <c r="F171" s="219"/>
      <c r="G171" s="219"/>
      <c r="H171" s="207" t="s">
        <v>1171</v>
      </c>
      <c r="I171" s="207" t="s">
        <v>1172</v>
      </c>
      <c r="J171" s="213"/>
      <c r="K171" s="214"/>
      <c r="L171" s="214"/>
      <c r="M171" s="221">
        <f t="shared" si="35"/>
        <v>0</v>
      </c>
      <c r="N171" s="221">
        <f t="shared" si="36"/>
        <v>0</v>
      </c>
    </row>
    <row r="172" ht="17.25" customHeight="1" spans="1:14">
      <c r="A172" s="207"/>
      <c r="B172" s="207"/>
      <c r="C172" s="217"/>
      <c r="D172" s="218"/>
      <c r="E172" s="218"/>
      <c r="F172" s="219"/>
      <c r="G172" s="219"/>
      <c r="H172" s="207" t="s">
        <v>1173</v>
      </c>
      <c r="I172" s="207" t="s">
        <v>1174</v>
      </c>
      <c r="J172" s="213"/>
      <c r="K172" s="214"/>
      <c r="L172" s="214"/>
      <c r="M172" s="221">
        <f t="shared" si="35"/>
        <v>0</v>
      </c>
      <c r="N172" s="221">
        <f t="shared" si="36"/>
        <v>0</v>
      </c>
    </row>
    <row r="173" ht="17.25" customHeight="1" spans="1:14">
      <c r="A173" s="207"/>
      <c r="B173" s="207"/>
      <c r="C173" s="217"/>
      <c r="D173" s="218"/>
      <c r="E173" s="218"/>
      <c r="F173" s="219"/>
      <c r="G173" s="219"/>
      <c r="H173" s="207" t="s">
        <v>1175</v>
      </c>
      <c r="I173" s="207" t="s">
        <v>1176</v>
      </c>
      <c r="J173" s="213"/>
      <c r="K173" s="214"/>
      <c r="L173" s="214"/>
      <c r="M173" s="221">
        <f t="shared" si="35"/>
        <v>0</v>
      </c>
      <c r="N173" s="221">
        <f t="shared" si="36"/>
        <v>0</v>
      </c>
    </row>
    <row r="174" ht="17.25" customHeight="1" spans="1:14">
      <c r="A174" s="207"/>
      <c r="B174" s="207"/>
      <c r="C174" s="217"/>
      <c r="D174" s="218"/>
      <c r="E174" s="218"/>
      <c r="F174" s="219"/>
      <c r="G174" s="219"/>
      <c r="H174" s="207" t="s">
        <v>1177</v>
      </c>
      <c r="I174" s="207" t="s">
        <v>1178</v>
      </c>
      <c r="J174" s="209">
        <f t="shared" ref="J174:L174" si="45">SUM(J175:J183)</f>
        <v>0</v>
      </c>
      <c r="K174" s="209">
        <f t="shared" si="45"/>
        <v>59</v>
      </c>
      <c r="L174" s="209">
        <f t="shared" si="45"/>
        <v>0</v>
      </c>
      <c r="M174" s="221">
        <f t="shared" si="35"/>
        <v>0</v>
      </c>
      <c r="N174" s="221">
        <f t="shared" si="36"/>
        <v>0</v>
      </c>
    </row>
    <row r="175" ht="17.25" customHeight="1" spans="1:14">
      <c r="A175" s="207"/>
      <c r="B175" s="207"/>
      <c r="C175" s="217"/>
      <c r="D175" s="218"/>
      <c r="E175" s="218"/>
      <c r="F175" s="219"/>
      <c r="G175" s="219"/>
      <c r="H175" s="207" t="s">
        <v>1179</v>
      </c>
      <c r="I175" s="207" t="s">
        <v>1180</v>
      </c>
      <c r="J175" s="213"/>
      <c r="K175" s="214"/>
      <c r="L175" s="214"/>
      <c r="M175" s="221">
        <f t="shared" si="35"/>
        <v>0</v>
      </c>
      <c r="N175" s="221">
        <f t="shared" si="36"/>
        <v>0</v>
      </c>
    </row>
    <row r="176" ht="17.25" customHeight="1" spans="1:14">
      <c r="A176" s="207"/>
      <c r="B176" s="207"/>
      <c r="C176" s="217"/>
      <c r="D176" s="218"/>
      <c r="E176" s="218"/>
      <c r="F176" s="219"/>
      <c r="G176" s="219"/>
      <c r="H176" s="207" t="s">
        <v>1181</v>
      </c>
      <c r="I176" s="207" t="s">
        <v>1182</v>
      </c>
      <c r="J176" s="213"/>
      <c r="K176" s="214"/>
      <c r="L176" s="214"/>
      <c r="M176" s="221">
        <f t="shared" si="35"/>
        <v>0</v>
      </c>
      <c r="N176" s="221">
        <f t="shared" si="36"/>
        <v>0</v>
      </c>
    </row>
    <row r="177" ht="17.25" customHeight="1" spans="1:14">
      <c r="A177" s="207"/>
      <c r="B177" s="207"/>
      <c r="C177" s="217"/>
      <c r="D177" s="218"/>
      <c r="E177" s="218"/>
      <c r="F177" s="219"/>
      <c r="G177" s="219"/>
      <c r="H177" s="207" t="s">
        <v>1183</v>
      </c>
      <c r="I177" s="207" t="s">
        <v>1184</v>
      </c>
      <c r="J177" s="213"/>
      <c r="K177" s="214"/>
      <c r="L177" s="214"/>
      <c r="M177" s="221">
        <f t="shared" si="35"/>
        <v>0</v>
      </c>
      <c r="N177" s="221">
        <f t="shared" si="36"/>
        <v>0</v>
      </c>
    </row>
    <row r="178" ht="17.25" customHeight="1" spans="1:14">
      <c r="A178" s="207"/>
      <c r="B178" s="207"/>
      <c r="C178" s="217"/>
      <c r="D178" s="218"/>
      <c r="E178" s="218"/>
      <c r="F178" s="219"/>
      <c r="G178" s="219"/>
      <c r="H178" s="207" t="s">
        <v>1185</v>
      </c>
      <c r="I178" s="207" t="s">
        <v>1186</v>
      </c>
      <c r="J178" s="213"/>
      <c r="K178" s="214"/>
      <c r="L178" s="214"/>
      <c r="M178" s="221">
        <f t="shared" si="35"/>
        <v>0</v>
      </c>
      <c r="N178" s="221">
        <f t="shared" si="36"/>
        <v>0</v>
      </c>
    </row>
    <row r="179" ht="17.25" customHeight="1" spans="1:14">
      <c r="A179" s="207"/>
      <c r="B179" s="207"/>
      <c r="C179" s="217"/>
      <c r="D179" s="218"/>
      <c r="E179" s="218"/>
      <c r="F179" s="219"/>
      <c r="G179" s="219"/>
      <c r="H179" s="207" t="s">
        <v>1187</v>
      </c>
      <c r="I179" s="207" t="s">
        <v>1188</v>
      </c>
      <c r="J179" s="213"/>
      <c r="K179" s="214"/>
      <c r="L179" s="214"/>
      <c r="M179" s="221">
        <f t="shared" si="35"/>
        <v>0</v>
      </c>
      <c r="N179" s="221">
        <f t="shared" si="36"/>
        <v>0</v>
      </c>
    </row>
    <row r="180" ht="17.25" customHeight="1" spans="1:14">
      <c r="A180" s="207"/>
      <c r="B180" s="207"/>
      <c r="C180" s="217"/>
      <c r="D180" s="218"/>
      <c r="E180" s="218"/>
      <c r="F180" s="219"/>
      <c r="G180" s="219"/>
      <c r="H180" s="207" t="s">
        <v>1189</v>
      </c>
      <c r="I180" s="207" t="s">
        <v>1190</v>
      </c>
      <c r="J180" s="213"/>
      <c r="K180" s="214">
        <v>59</v>
      </c>
      <c r="L180" s="214"/>
      <c r="M180" s="221">
        <f t="shared" si="35"/>
        <v>0</v>
      </c>
      <c r="N180" s="221">
        <f t="shared" si="36"/>
        <v>0</v>
      </c>
    </row>
    <row r="181" ht="17.25" customHeight="1" spans="1:14">
      <c r="A181" s="207"/>
      <c r="B181" s="207"/>
      <c r="C181" s="217"/>
      <c r="D181" s="218"/>
      <c r="E181" s="218"/>
      <c r="F181" s="219"/>
      <c r="G181" s="219"/>
      <c r="H181" s="207" t="s">
        <v>1191</v>
      </c>
      <c r="I181" s="207" t="s">
        <v>1192</v>
      </c>
      <c r="J181" s="213"/>
      <c r="K181" s="214"/>
      <c r="L181" s="214"/>
      <c r="M181" s="221">
        <f t="shared" si="35"/>
        <v>0</v>
      </c>
      <c r="N181" s="221">
        <f t="shared" si="36"/>
        <v>0</v>
      </c>
    </row>
    <row r="182" ht="17.25" customHeight="1" spans="1:14">
      <c r="A182" s="207"/>
      <c r="B182" s="207"/>
      <c r="C182" s="217"/>
      <c r="D182" s="218"/>
      <c r="E182" s="218"/>
      <c r="F182" s="219"/>
      <c r="G182" s="219"/>
      <c r="H182" s="207" t="s">
        <v>1193</v>
      </c>
      <c r="I182" s="207" t="s">
        <v>1194</v>
      </c>
      <c r="J182" s="213"/>
      <c r="K182" s="214"/>
      <c r="L182" s="214"/>
      <c r="M182" s="221">
        <f t="shared" si="35"/>
        <v>0</v>
      </c>
      <c r="N182" s="221">
        <f t="shared" si="36"/>
        <v>0</v>
      </c>
    </row>
    <row r="183" ht="17.25" customHeight="1" spans="1:14">
      <c r="A183" s="207"/>
      <c r="B183" s="207"/>
      <c r="C183" s="217"/>
      <c r="D183" s="218"/>
      <c r="E183" s="218"/>
      <c r="F183" s="219"/>
      <c r="G183" s="219"/>
      <c r="H183" s="207" t="s">
        <v>1195</v>
      </c>
      <c r="I183" s="207" t="s">
        <v>1196</v>
      </c>
      <c r="J183" s="213"/>
      <c r="K183" s="214"/>
      <c r="L183" s="214"/>
      <c r="M183" s="221">
        <f t="shared" si="35"/>
        <v>0</v>
      </c>
      <c r="N183" s="221">
        <f t="shared" si="36"/>
        <v>0</v>
      </c>
    </row>
    <row r="184" ht="17.25" customHeight="1" spans="1:14">
      <c r="A184" s="207"/>
      <c r="B184" s="207"/>
      <c r="C184" s="217"/>
      <c r="D184" s="218"/>
      <c r="E184" s="218"/>
      <c r="F184" s="219"/>
      <c r="G184" s="219"/>
      <c r="H184" s="207" t="s">
        <v>1197</v>
      </c>
      <c r="I184" s="207" t="s">
        <v>1198</v>
      </c>
      <c r="J184" s="209">
        <f t="shared" ref="J184:L184" si="46">SUM(J185:J186)</f>
        <v>0</v>
      </c>
      <c r="K184" s="209">
        <f t="shared" si="46"/>
        <v>0</v>
      </c>
      <c r="L184" s="209">
        <f t="shared" si="46"/>
        <v>0</v>
      </c>
      <c r="M184" s="221">
        <f t="shared" si="35"/>
        <v>0</v>
      </c>
      <c r="N184" s="221">
        <f t="shared" si="36"/>
        <v>0</v>
      </c>
    </row>
    <row r="185" ht="17.25" customHeight="1" spans="1:14">
      <c r="A185" s="207"/>
      <c r="B185" s="207"/>
      <c r="C185" s="217"/>
      <c r="D185" s="218"/>
      <c r="E185" s="218"/>
      <c r="F185" s="219"/>
      <c r="G185" s="219"/>
      <c r="H185" s="207" t="s">
        <v>1199</v>
      </c>
      <c r="I185" s="207" t="s">
        <v>1129</v>
      </c>
      <c r="J185" s="213"/>
      <c r="K185" s="214"/>
      <c r="L185" s="214"/>
      <c r="M185" s="221">
        <f t="shared" si="35"/>
        <v>0</v>
      </c>
      <c r="N185" s="221">
        <f t="shared" si="36"/>
        <v>0</v>
      </c>
    </row>
    <row r="186" ht="17.25" customHeight="1" spans="1:14">
      <c r="A186" s="207"/>
      <c r="B186" s="207"/>
      <c r="C186" s="217"/>
      <c r="D186" s="218"/>
      <c r="E186" s="218"/>
      <c r="F186" s="219"/>
      <c r="G186" s="219"/>
      <c r="H186" s="207" t="s">
        <v>1200</v>
      </c>
      <c r="I186" s="207" t="s">
        <v>1201</v>
      </c>
      <c r="J186" s="213"/>
      <c r="K186" s="214"/>
      <c r="L186" s="214"/>
      <c r="M186" s="221">
        <f t="shared" si="35"/>
        <v>0</v>
      </c>
      <c r="N186" s="221">
        <f t="shared" si="36"/>
        <v>0</v>
      </c>
    </row>
    <row r="187" ht="17.25" customHeight="1" spans="1:14">
      <c r="A187" s="207"/>
      <c r="B187" s="207"/>
      <c r="C187" s="217"/>
      <c r="D187" s="218"/>
      <c r="E187" s="218"/>
      <c r="F187" s="219"/>
      <c r="G187" s="219"/>
      <c r="H187" s="207" t="s">
        <v>1202</v>
      </c>
      <c r="I187" s="207" t="s">
        <v>1203</v>
      </c>
      <c r="J187" s="209">
        <f t="shared" ref="J187:L187" si="47">SUM(J188:J189)</f>
        <v>0</v>
      </c>
      <c r="K187" s="209">
        <f t="shared" si="47"/>
        <v>0</v>
      </c>
      <c r="L187" s="209">
        <f t="shared" si="47"/>
        <v>0</v>
      </c>
      <c r="M187" s="221">
        <f t="shared" si="35"/>
        <v>0</v>
      </c>
      <c r="N187" s="221">
        <f t="shared" si="36"/>
        <v>0</v>
      </c>
    </row>
    <row r="188" ht="17.25" customHeight="1" spans="1:14">
      <c r="A188" s="207"/>
      <c r="B188" s="207"/>
      <c r="C188" s="217"/>
      <c r="D188" s="218"/>
      <c r="E188" s="218"/>
      <c r="F188" s="219"/>
      <c r="G188" s="219"/>
      <c r="H188" s="207" t="s">
        <v>1204</v>
      </c>
      <c r="I188" s="207" t="s">
        <v>1129</v>
      </c>
      <c r="J188" s="213"/>
      <c r="K188" s="214"/>
      <c r="L188" s="214"/>
      <c r="M188" s="221">
        <f t="shared" si="35"/>
        <v>0</v>
      </c>
      <c r="N188" s="221">
        <f t="shared" si="36"/>
        <v>0</v>
      </c>
    </row>
    <row r="189" ht="17.25" customHeight="1" spans="1:14">
      <c r="A189" s="207"/>
      <c r="B189" s="207"/>
      <c r="C189" s="217"/>
      <c r="D189" s="218"/>
      <c r="E189" s="218"/>
      <c r="F189" s="219"/>
      <c r="G189" s="219"/>
      <c r="H189" s="207" t="s">
        <v>1205</v>
      </c>
      <c r="I189" s="207" t="s">
        <v>1206</v>
      </c>
      <c r="J189" s="213"/>
      <c r="K189" s="214"/>
      <c r="L189" s="214"/>
      <c r="M189" s="221">
        <f t="shared" si="35"/>
        <v>0</v>
      </c>
      <c r="N189" s="221">
        <f t="shared" si="36"/>
        <v>0</v>
      </c>
    </row>
    <row r="190" ht="17.25" customHeight="1" spans="1:14">
      <c r="A190" s="207"/>
      <c r="B190" s="207"/>
      <c r="C190" s="217"/>
      <c r="D190" s="218"/>
      <c r="E190" s="218"/>
      <c r="F190" s="219"/>
      <c r="G190" s="219"/>
      <c r="H190" s="207" t="s">
        <v>1207</v>
      </c>
      <c r="I190" s="207" t="s">
        <v>1208</v>
      </c>
      <c r="J190" s="213"/>
      <c r="K190" s="214"/>
      <c r="L190" s="214"/>
      <c r="M190" s="221">
        <f t="shared" si="35"/>
        <v>0</v>
      </c>
      <c r="N190" s="221">
        <f t="shared" si="36"/>
        <v>0</v>
      </c>
    </row>
    <row r="191" ht="17.25" customHeight="1" spans="1:14">
      <c r="A191" s="207"/>
      <c r="B191" s="207"/>
      <c r="C191" s="217"/>
      <c r="D191" s="218"/>
      <c r="E191" s="218"/>
      <c r="F191" s="219"/>
      <c r="G191" s="219"/>
      <c r="H191" s="207" t="s">
        <v>385</v>
      </c>
      <c r="I191" s="207" t="s">
        <v>386</v>
      </c>
      <c r="J191" s="209">
        <f t="shared" ref="J191:L191" si="48">SUM(J192)</f>
        <v>0</v>
      </c>
      <c r="K191" s="209">
        <f t="shared" si="48"/>
        <v>0</v>
      </c>
      <c r="L191" s="209">
        <f t="shared" si="48"/>
        <v>0</v>
      </c>
      <c r="M191" s="221">
        <f t="shared" si="35"/>
        <v>0</v>
      </c>
      <c r="N191" s="221">
        <f t="shared" si="36"/>
        <v>0</v>
      </c>
    </row>
    <row r="192" ht="17.25" customHeight="1" spans="1:14">
      <c r="A192" s="207"/>
      <c r="B192" s="207"/>
      <c r="C192" s="217"/>
      <c r="D192" s="218"/>
      <c r="E192" s="218"/>
      <c r="F192" s="219"/>
      <c r="G192" s="219"/>
      <c r="H192" s="207" t="s">
        <v>1209</v>
      </c>
      <c r="I192" s="207" t="s">
        <v>1210</v>
      </c>
      <c r="J192" s="209">
        <f t="shared" ref="J192:L192" si="49">SUM(J193:J195)</f>
        <v>0</v>
      </c>
      <c r="K192" s="209">
        <f t="shared" si="49"/>
        <v>0</v>
      </c>
      <c r="L192" s="209">
        <f t="shared" si="49"/>
        <v>0</v>
      </c>
      <c r="M192" s="221">
        <f t="shared" si="35"/>
        <v>0</v>
      </c>
      <c r="N192" s="221">
        <f t="shared" si="36"/>
        <v>0</v>
      </c>
    </row>
    <row r="193" ht="17.25" customHeight="1" spans="1:14">
      <c r="A193" s="207"/>
      <c r="B193" s="207"/>
      <c r="C193" s="217"/>
      <c r="D193" s="218"/>
      <c r="E193" s="218"/>
      <c r="F193" s="219"/>
      <c r="G193" s="219"/>
      <c r="H193" s="207" t="s">
        <v>1211</v>
      </c>
      <c r="I193" s="207" t="s">
        <v>1212</v>
      </c>
      <c r="J193" s="213"/>
      <c r="K193" s="214"/>
      <c r="L193" s="214"/>
      <c r="M193" s="221">
        <f t="shared" si="35"/>
        <v>0</v>
      </c>
      <c r="N193" s="221">
        <f t="shared" si="36"/>
        <v>0</v>
      </c>
    </row>
    <row r="194" ht="17.25" customHeight="1" spans="1:14">
      <c r="A194" s="207"/>
      <c r="B194" s="207"/>
      <c r="C194" s="217"/>
      <c r="D194" s="218"/>
      <c r="E194" s="218"/>
      <c r="F194" s="219"/>
      <c r="G194" s="219"/>
      <c r="H194" s="207" t="s">
        <v>1213</v>
      </c>
      <c r="I194" s="222" t="s">
        <v>1214</v>
      </c>
      <c r="J194" s="213"/>
      <c r="K194" s="214"/>
      <c r="L194" s="214"/>
      <c r="M194" s="221">
        <f t="shared" si="35"/>
        <v>0</v>
      </c>
      <c r="N194" s="221">
        <f t="shared" si="36"/>
        <v>0</v>
      </c>
    </row>
    <row r="195" ht="17.25" customHeight="1" spans="1:14">
      <c r="A195" s="207"/>
      <c r="B195" s="207"/>
      <c r="C195" s="217"/>
      <c r="D195" s="218"/>
      <c r="E195" s="218"/>
      <c r="F195" s="219"/>
      <c r="G195" s="219"/>
      <c r="H195" s="207" t="s">
        <v>1215</v>
      </c>
      <c r="I195" s="222" t="s">
        <v>1216</v>
      </c>
      <c r="J195" s="213"/>
      <c r="K195" s="214"/>
      <c r="L195" s="214"/>
      <c r="M195" s="221">
        <f t="shared" si="35"/>
        <v>0</v>
      </c>
      <c r="N195" s="221">
        <f t="shared" si="36"/>
        <v>0</v>
      </c>
    </row>
    <row r="196" ht="17.25" customHeight="1" spans="1:14">
      <c r="A196" s="207"/>
      <c r="B196" s="207"/>
      <c r="C196" s="217"/>
      <c r="D196" s="218"/>
      <c r="E196" s="218"/>
      <c r="F196" s="219"/>
      <c r="G196" s="219"/>
      <c r="H196" s="207" t="s">
        <v>409</v>
      </c>
      <c r="I196" s="207" t="s">
        <v>410</v>
      </c>
      <c r="J196" s="209">
        <f t="shared" ref="J196:L196" si="50">SUM(J197:J198)</f>
        <v>0</v>
      </c>
      <c r="K196" s="209">
        <f t="shared" si="50"/>
        <v>0</v>
      </c>
      <c r="L196" s="209">
        <f t="shared" si="50"/>
        <v>0</v>
      </c>
      <c r="M196" s="221">
        <f t="shared" si="35"/>
        <v>0</v>
      </c>
      <c r="N196" s="221">
        <f t="shared" si="36"/>
        <v>0</v>
      </c>
    </row>
    <row r="197" ht="17.25" customHeight="1" spans="1:14">
      <c r="A197" s="207"/>
      <c r="B197" s="207"/>
      <c r="C197" s="217"/>
      <c r="D197" s="218"/>
      <c r="E197" s="218"/>
      <c r="F197" s="219"/>
      <c r="G197" s="219"/>
      <c r="H197" s="207" t="s">
        <v>1217</v>
      </c>
      <c r="I197" s="222" t="s">
        <v>1218</v>
      </c>
      <c r="J197" s="213"/>
      <c r="K197" s="214"/>
      <c r="L197" s="214"/>
      <c r="M197" s="221">
        <f t="shared" si="35"/>
        <v>0</v>
      </c>
      <c r="N197" s="221">
        <f t="shared" si="36"/>
        <v>0</v>
      </c>
    </row>
    <row r="198" ht="17.25" customHeight="1" spans="1:14">
      <c r="A198" s="207"/>
      <c r="B198" s="207"/>
      <c r="C198" s="217"/>
      <c r="D198" s="218"/>
      <c r="E198" s="218"/>
      <c r="F198" s="219"/>
      <c r="G198" s="219"/>
      <c r="H198" s="207" t="s">
        <v>1219</v>
      </c>
      <c r="I198" s="222" t="s">
        <v>1220</v>
      </c>
      <c r="J198" s="213"/>
      <c r="K198" s="214"/>
      <c r="L198" s="214"/>
      <c r="M198" s="221">
        <f t="shared" si="35"/>
        <v>0</v>
      </c>
      <c r="N198" s="221">
        <f t="shared" si="36"/>
        <v>0</v>
      </c>
    </row>
    <row r="199" ht="17.25" customHeight="1" spans="1:14">
      <c r="A199" s="207"/>
      <c r="B199" s="207"/>
      <c r="C199" s="217"/>
      <c r="D199" s="218"/>
      <c r="E199" s="218"/>
      <c r="F199" s="219"/>
      <c r="G199" s="219"/>
      <c r="H199" s="207" t="s">
        <v>484</v>
      </c>
      <c r="I199" s="207" t="s">
        <v>439</v>
      </c>
      <c r="J199" s="209">
        <f t="shared" ref="J199:L199" si="51">SUM(J200,J204,J213,J215)</f>
        <v>591</v>
      </c>
      <c r="K199" s="209">
        <f t="shared" si="51"/>
        <v>3072</v>
      </c>
      <c r="L199" s="209">
        <f t="shared" si="51"/>
        <v>0</v>
      </c>
      <c r="M199" s="221">
        <f t="shared" ref="M199:M262" si="52">IFERROR($L199/J199,)</f>
        <v>0</v>
      </c>
      <c r="N199" s="221">
        <f t="shared" ref="N199:N262" si="53">IFERROR($L199/K199,)</f>
        <v>0</v>
      </c>
    </row>
    <row r="200" ht="17.25" customHeight="1" spans="1:14">
      <c r="A200" s="207"/>
      <c r="B200" s="207"/>
      <c r="C200" s="217"/>
      <c r="D200" s="218"/>
      <c r="E200" s="218"/>
      <c r="F200" s="219"/>
      <c r="G200" s="219"/>
      <c r="H200" s="207" t="s">
        <v>1221</v>
      </c>
      <c r="I200" s="207" t="s">
        <v>1222</v>
      </c>
      <c r="J200" s="209">
        <f t="shared" ref="J200:L200" si="54">SUM(J201:J203)</f>
        <v>0</v>
      </c>
      <c r="K200" s="209">
        <f t="shared" si="54"/>
        <v>0</v>
      </c>
      <c r="L200" s="209">
        <f t="shared" si="54"/>
        <v>0</v>
      </c>
      <c r="M200" s="221">
        <f t="shared" si="52"/>
        <v>0</v>
      </c>
      <c r="N200" s="221">
        <f t="shared" si="53"/>
        <v>0</v>
      </c>
    </row>
    <row r="201" ht="17.25" customHeight="1" spans="1:14">
      <c r="A201" s="207"/>
      <c r="B201" s="207"/>
      <c r="C201" s="217"/>
      <c r="D201" s="218"/>
      <c r="E201" s="218"/>
      <c r="F201" s="219"/>
      <c r="G201" s="219"/>
      <c r="H201" s="207" t="s">
        <v>1223</v>
      </c>
      <c r="I201" s="207" t="s">
        <v>1224</v>
      </c>
      <c r="J201" s="213"/>
      <c r="K201" s="214"/>
      <c r="L201" s="214"/>
      <c r="M201" s="221">
        <f t="shared" si="52"/>
        <v>0</v>
      </c>
      <c r="N201" s="221">
        <f t="shared" si="53"/>
        <v>0</v>
      </c>
    </row>
    <row r="202" ht="17.25" customHeight="1" spans="1:14">
      <c r="A202" s="207"/>
      <c r="B202" s="207"/>
      <c r="C202" s="217"/>
      <c r="D202" s="218"/>
      <c r="E202" s="218"/>
      <c r="F202" s="219"/>
      <c r="G202" s="219"/>
      <c r="H202" s="207" t="s">
        <v>1225</v>
      </c>
      <c r="I202" s="207" t="s">
        <v>1226</v>
      </c>
      <c r="J202" s="213"/>
      <c r="K202" s="214"/>
      <c r="L202" s="214"/>
      <c r="M202" s="221">
        <f t="shared" si="52"/>
        <v>0</v>
      </c>
      <c r="N202" s="221">
        <f t="shared" si="53"/>
        <v>0</v>
      </c>
    </row>
    <row r="203" ht="17.25" customHeight="1" spans="1:14">
      <c r="A203" s="207"/>
      <c r="B203" s="207"/>
      <c r="C203" s="217"/>
      <c r="D203" s="218"/>
      <c r="E203" s="218"/>
      <c r="F203" s="219"/>
      <c r="G203" s="219"/>
      <c r="H203" s="207" t="s">
        <v>1227</v>
      </c>
      <c r="I203" s="207" t="s">
        <v>1228</v>
      </c>
      <c r="J203" s="213"/>
      <c r="K203" s="214"/>
      <c r="L203" s="214"/>
      <c r="M203" s="221">
        <f t="shared" si="52"/>
        <v>0</v>
      </c>
      <c r="N203" s="221">
        <f t="shared" si="53"/>
        <v>0</v>
      </c>
    </row>
    <row r="204" ht="17.25" customHeight="1" spans="1:14">
      <c r="A204" s="207"/>
      <c r="B204" s="207"/>
      <c r="C204" s="217"/>
      <c r="D204" s="218"/>
      <c r="E204" s="218"/>
      <c r="F204" s="219"/>
      <c r="G204" s="219"/>
      <c r="H204" s="207" t="s">
        <v>1229</v>
      </c>
      <c r="I204" s="207" t="s">
        <v>1230</v>
      </c>
      <c r="J204" s="209">
        <f t="shared" ref="J204:L204" si="55">SUM(J205:J212)</f>
        <v>0</v>
      </c>
      <c r="K204" s="209">
        <f t="shared" si="55"/>
        <v>0</v>
      </c>
      <c r="L204" s="209">
        <f t="shared" si="55"/>
        <v>0</v>
      </c>
      <c r="M204" s="221">
        <f t="shared" si="52"/>
        <v>0</v>
      </c>
      <c r="N204" s="221">
        <f t="shared" si="53"/>
        <v>0</v>
      </c>
    </row>
    <row r="205" ht="17.25" customHeight="1" spans="1:14">
      <c r="A205" s="207"/>
      <c r="B205" s="207"/>
      <c r="C205" s="217"/>
      <c r="D205" s="218"/>
      <c r="E205" s="218"/>
      <c r="F205" s="219"/>
      <c r="G205" s="219"/>
      <c r="H205" s="207" t="s">
        <v>1231</v>
      </c>
      <c r="I205" s="207" t="s">
        <v>1232</v>
      </c>
      <c r="J205" s="213"/>
      <c r="K205" s="214"/>
      <c r="L205" s="214"/>
      <c r="M205" s="221">
        <f t="shared" si="52"/>
        <v>0</v>
      </c>
      <c r="N205" s="221">
        <f t="shared" si="53"/>
        <v>0</v>
      </c>
    </row>
    <row r="206" ht="17.25" customHeight="1" spans="1:14">
      <c r="A206" s="207"/>
      <c r="B206" s="207"/>
      <c r="C206" s="217"/>
      <c r="D206" s="218"/>
      <c r="E206" s="218"/>
      <c r="F206" s="219"/>
      <c r="G206" s="219"/>
      <c r="H206" s="207" t="s">
        <v>1233</v>
      </c>
      <c r="I206" s="207" t="s">
        <v>1234</v>
      </c>
      <c r="J206" s="213"/>
      <c r="K206" s="214"/>
      <c r="L206" s="214"/>
      <c r="M206" s="221">
        <f t="shared" si="52"/>
        <v>0</v>
      </c>
      <c r="N206" s="221">
        <f t="shared" si="53"/>
        <v>0</v>
      </c>
    </row>
    <row r="207" ht="17.25" customHeight="1" spans="1:14">
      <c r="A207" s="207"/>
      <c r="B207" s="207"/>
      <c r="C207" s="217"/>
      <c r="D207" s="218"/>
      <c r="E207" s="218"/>
      <c r="F207" s="219"/>
      <c r="G207" s="219"/>
      <c r="H207" s="207" t="s">
        <v>1235</v>
      </c>
      <c r="I207" s="207" t="s">
        <v>1236</v>
      </c>
      <c r="J207" s="213"/>
      <c r="K207" s="214"/>
      <c r="L207" s="214"/>
      <c r="M207" s="221">
        <f t="shared" si="52"/>
        <v>0</v>
      </c>
      <c r="N207" s="221">
        <f t="shared" si="53"/>
        <v>0</v>
      </c>
    </row>
    <row r="208" ht="17.25" customHeight="1" spans="1:14">
      <c r="A208" s="207"/>
      <c r="B208" s="207"/>
      <c r="C208" s="217"/>
      <c r="D208" s="218"/>
      <c r="E208" s="218"/>
      <c r="F208" s="219"/>
      <c r="G208" s="219"/>
      <c r="H208" s="207" t="s">
        <v>1237</v>
      </c>
      <c r="I208" s="207" t="s">
        <v>1238</v>
      </c>
      <c r="J208" s="213"/>
      <c r="K208" s="214"/>
      <c r="L208" s="214"/>
      <c r="M208" s="221">
        <f t="shared" si="52"/>
        <v>0</v>
      </c>
      <c r="N208" s="221">
        <f t="shared" si="53"/>
        <v>0</v>
      </c>
    </row>
    <row r="209" ht="17.25" customHeight="1" spans="1:14">
      <c r="A209" s="207"/>
      <c r="B209" s="207"/>
      <c r="C209" s="217"/>
      <c r="D209" s="218"/>
      <c r="E209" s="218"/>
      <c r="F209" s="219"/>
      <c r="G209" s="219"/>
      <c r="H209" s="207" t="s">
        <v>1239</v>
      </c>
      <c r="I209" s="207" t="s">
        <v>1240</v>
      </c>
      <c r="J209" s="213"/>
      <c r="K209" s="214"/>
      <c r="L209" s="214"/>
      <c r="M209" s="221">
        <f t="shared" si="52"/>
        <v>0</v>
      </c>
      <c r="N209" s="221">
        <f t="shared" si="53"/>
        <v>0</v>
      </c>
    </row>
    <row r="210" ht="17.25" customHeight="1" spans="1:14">
      <c r="A210" s="207"/>
      <c r="B210" s="207"/>
      <c r="C210" s="217"/>
      <c r="D210" s="218"/>
      <c r="E210" s="218"/>
      <c r="F210" s="219"/>
      <c r="G210" s="219"/>
      <c r="H210" s="207" t="s">
        <v>1241</v>
      </c>
      <c r="I210" s="207" t="s">
        <v>1242</v>
      </c>
      <c r="J210" s="213"/>
      <c r="K210" s="214"/>
      <c r="L210" s="214"/>
      <c r="M210" s="221">
        <f t="shared" si="52"/>
        <v>0</v>
      </c>
      <c r="N210" s="221">
        <f t="shared" si="53"/>
        <v>0</v>
      </c>
    </row>
    <row r="211" ht="17.25" customHeight="1" spans="1:14">
      <c r="A211" s="207"/>
      <c r="B211" s="207"/>
      <c r="C211" s="217"/>
      <c r="D211" s="218"/>
      <c r="E211" s="218"/>
      <c r="F211" s="219"/>
      <c r="G211" s="219"/>
      <c r="H211" s="207" t="s">
        <v>1243</v>
      </c>
      <c r="I211" s="207" t="s">
        <v>1244</v>
      </c>
      <c r="J211" s="213"/>
      <c r="K211" s="214"/>
      <c r="L211" s="214"/>
      <c r="M211" s="221">
        <f t="shared" si="52"/>
        <v>0</v>
      </c>
      <c r="N211" s="221">
        <f t="shared" si="53"/>
        <v>0</v>
      </c>
    </row>
    <row r="212" ht="17.25" customHeight="1" spans="1:14">
      <c r="A212" s="207"/>
      <c r="B212" s="207"/>
      <c r="C212" s="217"/>
      <c r="D212" s="218"/>
      <c r="E212" s="218"/>
      <c r="F212" s="219"/>
      <c r="G212" s="219"/>
      <c r="H212" s="207" t="s">
        <v>1245</v>
      </c>
      <c r="I212" s="207" t="s">
        <v>1246</v>
      </c>
      <c r="J212" s="213"/>
      <c r="K212" s="214"/>
      <c r="L212" s="214"/>
      <c r="M212" s="221">
        <f t="shared" si="52"/>
        <v>0</v>
      </c>
      <c r="N212" s="221">
        <f t="shared" si="53"/>
        <v>0</v>
      </c>
    </row>
    <row r="213" ht="17.25" customHeight="1" spans="1:14">
      <c r="A213" s="207"/>
      <c r="B213" s="207"/>
      <c r="C213" s="217"/>
      <c r="D213" s="218"/>
      <c r="E213" s="218"/>
      <c r="F213" s="219"/>
      <c r="G213" s="219"/>
      <c r="H213" s="207" t="s">
        <v>1247</v>
      </c>
      <c r="I213" s="207" t="s">
        <v>1248</v>
      </c>
      <c r="J213" s="213"/>
      <c r="K213" s="214"/>
      <c r="L213" s="214"/>
      <c r="M213" s="221">
        <f t="shared" si="52"/>
        <v>0</v>
      </c>
      <c r="N213" s="221">
        <f t="shared" si="53"/>
        <v>0</v>
      </c>
    </row>
    <row r="214" ht="17.25" customHeight="1" spans="1:14">
      <c r="A214" s="230"/>
      <c r="B214" s="230"/>
      <c r="C214" s="230"/>
      <c r="D214" s="230"/>
      <c r="E214" s="230"/>
      <c r="F214" s="230"/>
      <c r="G214" s="230"/>
      <c r="H214" s="231">
        <v>2290901</v>
      </c>
      <c r="I214" s="231" t="s">
        <v>1249</v>
      </c>
      <c r="J214" s="233"/>
      <c r="K214" s="233"/>
      <c r="L214" s="233"/>
      <c r="M214" s="234">
        <f t="shared" si="52"/>
        <v>0</v>
      </c>
      <c r="N214" s="234">
        <f t="shared" si="53"/>
        <v>0</v>
      </c>
    </row>
    <row r="215" ht="17.25" customHeight="1" spans="1:14">
      <c r="A215" s="207"/>
      <c r="B215" s="207"/>
      <c r="C215" s="217"/>
      <c r="D215" s="218"/>
      <c r="E215" s="218"/>
      <c r="F215" s="219"/>
      <c r="G215" s="219"/>
      <c r="H215" s="207" t="s">
        <v>1250</v>
      </c>
      <c r="I215" s="207" t="s">
        <v>1251</v>
      </c>
      <c r="J215" s="209">
        <f t="shared" ref="J215:L215" si="56">SUM(J216:J226)</f>
        <v>591</v>
      </c>
      <c r="K215" s="209">
        <f t="shared" si="56"/>
        <v>3072</v>
      </c>
      <c r="L215" s="209">
        <f t="shared" si="56"/>
        <v>0</v>
      </c>
      <c r="M215" s="221">
        <f t="shared" si="52"/>
        <v>0</v>
      </c>
      <c r="N215" s="221">
        <f t="shared" si="53"/>
        <v>0</v>
      </c>
    </row>
    <row r="216" ht="17.25" customHeight="1" spans="1:14">
      <c r="A216" s="207"/>
      <c r="B216" s="207"/>
      <c r="C216" s="217"/>
      <c r="D216" s="218"/>
      <c r="E216" s="218"/>
      <c r="F216" s="219"/>
      <c r="G216" s="219"/>
      <c r="H216" s="207" t="s">
        <v>1252</v>
      </c>
      <c r="I216" s="207" t="s">
        <v>1253</v>
      </c>
      <c r="J216" s="213"/>
      <c r="K216" s="214"/>
      <c r="L216" s="214"/>
      <c r="M216" s="221">
        <f t="shared" si="52"/>
        <v>0</v>
      </c>
      <c r="N216" s="221">
        <f t="shared" si="53"/>
        <v>0</v>
      </c>
    </row>
    <row r="217" ht="17.25" customHeight="1" spans="1:14">
      <c r="A217" s="207"/>
      <c r="B217" s="207"/>
      <c r="C217" s="217"/>
      <c r="D217" s="218"/>
      <c r="E217" s="218"/>
      <c r="F217" s="219"/>
      <c r="G217" s="219"/>
      <c r="H217" s="207" t="s">
        <v>1254</v>
      </c>
      <c r="I217" s="207" t="s">
        <v>1255</v>
      </c>
      <c r="J217" s="213">
        <v>489</v>
      </c>
      <c r="K217" s="214">
        <v>2713</v>
      </c>
      <c r="L217" s="214"/>
      <c r="M217" s="221">
        <f t="shared" si="52"/>
        <v>0</v>
      </c>
      <c r="N217" s="221">
        <f t="shared" si="53"/>
        <v>0</v>
      </c>
    </row>
    <row r="218" ht="17.25" customHeight="1" spans="1:14">
      <c r="A218" s="207"/>
      <c r="B218" s="207"/>
      <c r="C218" s="217"/>
      <c r="D218" s="218"/>
      <c r="E218" s="218"/>
      <c r="F218" s="219"/>
      <c r="G218" s="219"/>
      <c r="H218" s="207" t="s">
        <v>1256</v>
      </c>
      <c r="I218" s="207" t="s">
        <v>1257</v>
      </c>
      <c r="J218" s="213"/>
      <c r="K218" s="214"/>
      <c r="L218" s="214"/>
      <c r="M218" s="221">
        <f t="shared" si="52"/>
        <v>0</v>
      </c>
      <c r="N218" s="221">
        <f t="shared" si="53"/>
        <v>0</v>
      </c>
    </row>
    <row r="219" ht="17.25" customHeight="1" spans="1:14">
      <c r="A219" s="207"/>
      <c r="B219" s="207"/>
      <c r="C219" s="217"/>
      <c r="D219" s="218"/>
      <c r="E219" s="218"/>
      <c r="F219" s="219"/>
      <c r="G219" s="219"/>
      <c r="H219" s="207" t="s">
        <v>1258</v>
      </c>
      <c r="I219" s="211" t="s">
        <v>1259</v>
      </c>
      <c r="J219" s="213"/>
      <c r="K219" s="214"/>
      <c r="L219" s="214"/>
      <c r="M219" s="221">
        <f t="shared" si="52"/>
        <v>0</v>
      </c>
      <c r="N219" s="221">
        <f t="shared" si="53"/>
        <v>0</v>
      </c>
    </row>
    <row r="220" ht="17.25" customHeight="1" spans="1:14">
      <c r="A220" s="207"/>
      <c r="B220" s="207"/>
      <c r="C220" s="217"/>
      <c r="D220" s="218"/>
      <c r="E220" s="218"/>
      <c r="F220" s="219"/>
      <c r="G220" s="219"/>
      <c r="H220" s="207" t="s">
        <v>1260</v>
      </c>
      <c r="I220" s="207" t="s">
        <v>1261</v>
      </c>
      <c r="J220" s="213"/>
      <c r="K220" s="214"/>
      <c r="L220" s="214"/>
      <c r="M220" s="221">
        <f t="shared" si="52"/>
        <v>0</v>
      </c>
      <c r="N220" s="221">
        <f t="shared" si="53"/>
        <v>0</v>
      </c>
    </row>
    <row r="221" ht="17.25" customHeight="1" spans="1:14">
      <c r="A221" s="207"/>
      <c r="B221" s="207"/>
      <c r="C221" s="217"/>
      <c r="D221" s="218"/>
      <c r="E221" s="218"/>
      <c r="F221" s="219"/>
      <c r="G221" s="219"/>
      <c r="H221" s="207" t="s">
        <v>1262</v>
      </c>
      <c r="I221" s="207" t="s">
        <v>1263</v>
      </c>
      <c r="J221" s="213">
        <v>102</v>
      </c>
      <c r="K221" s="214">
        <v>359</v>
      </c>
      <c r="L221" s="214"/>
      <c r="M221" s="221">
        <f t="shared" si="52"/>
        <v>0</v>
      </c>
      <c r="N221" s="221">
        <f t="shared" si="53"/>
        <v>0</v>
      </c>
    </row>
    <row r="222" ht="17.25" customHeight="1" spans="1:14">
      <c r="A222" s="207"/>
      <c r="B222" s="207"/>
      <c r="C222" s="217"/>
      <c r="D222" s="218"/>
      <c r="E222" s="218"/>
      <c r="F222" s="219"/>
      <c r="G222" s="219"/>
      <c r="H222" s="207" t="s">
        <v>1264</v>
      </c>
      <c r="I222" s="207" t="s">
        <v>1265</v>
      </c>
      <c r="J222" s="213"/>
      <c r="K222" s="214"/>
      <c r="L222" s="214"/>
      <c r="M222" s="221">
        <f t="shared" si="52"/>
        <v>0</v>
      </c>
      <c r="N222" s="221">
        <f t="shared" si="53"/>
        <v>0</v>
      </c>
    </row>
    <row r="223" ht="17.25" customHeight="1" spans="1:14">
      <c r="A223" s="207"/>
      <c r="B223" s="207"/>
      <c r="C223" s="217"/>
      <c r="D223" s="218"/>
      <c r="E223" s="218"/>
      <c r="F223" s="219"/>
      <c r="G223" s="219"/>
      <c r="H223" s="207" t="s">
        <v>1266</v>
      </c>
      <c r="I223" s="207" t="s">
        <v>1267</v>
      </c>
      <c r="J223" s="213"/>
      <c r="K223" s="214"/>
      <c r="L223" s="214"/>
      <c r="M223" s="221">
        <f t="shared" si="52"/>
        <v>0</v>
      </c>
      <c r="N223" s="221">
        <f t="shared" si="53"/>
        <v>0</v>
      </c>
    </row>
    <row r="224" ht="17.25" customHeight="1" spans="1:14">
      <c r="A224" s="207"/>
      <c r="B224" s="207"/>
      <c r="C224" s="217"/>
      <c r="D224" s="218"/>
      <c r="E224" s="218"/>
      <c r="F224" s="219"/>
      <c r="G224" s="219"/>
      <c r="H224" s="207" t="s">
        <v>1268</v>
      </c>
      <c r="I224" s="207" t="s">
        <v>1269</v>
      </c>
      <c r="J224" s="213"/>
      <c r="K224" s="214"/>
      <c r="L224" s="214"/>
      <c r="M224" s="221">
        <f t="shared" si="52"/>
        <v>0</v>
      </c>
      <c r="N224" s="221">
        <f t="shared" si="53"/>
        <v>0</v>
      </c>
    </row>
    <row r="225" ht="17.25" customHeight="1" spans="1:14">
      <c r="A225" s="207"/>
      <c r="B225" s="207"/>
      <c r="C225" s="217"/>
      <c r="D225" s="218"/>
      <c r="E225" s="218"/>
      <c r="F225" s="219"/>
      <c r="G225" s="219"/>
      <c r="H225" s="207" t="s">
        <v>1270</v>
      </c>
      <c r="I225" s="207" t="s">
        <v>1271</v>
      </c>
      <c r="J225" s="213"/>
      <c r="K225" s="214"/>
      <c r="L225" s="214"/>
      <c r="M225" s="221">
        <f t="shared" si="52"/>
        <v>0</v>
      </c>
      <c r="N225" s="221">
        <f t="shared" si="53"/>
        <v>0</v>
      </c>
    </row>
    <row r="226" ht="17.25" customHeight="1" spans="1:14">
      <c r="A226" s="207"/>
      <c r="B226" s="207"/>
      <c r="C226" s="217"/>
      <c r="D226" s="218"/>
      <c r="E226" s="218"/>
      <c r="F226" s="219"/>
      <c r="G226" s="219"/>
      <c r="H226" s="207" t="s">
        <v>1272</v>
      </c>
      <c r="I226" s="207" t="s">
        <v>1273</v>
      </c>
      <c r="J226" s="213"/>
      <c r="K226" s="214"/>
      <c r="L226" s="214"/>
      <c r="M226" s="221">
        <f t="shared" si="52"/>
        <v>0</v>
      </c>
      <c r="N226" s="221">
        <f t="shared" si="53"/>
        <v>0</v>
      </c>
    </row>
    <row r="227" ht="17.25" customHeight="1" spans="1:14">
      <c r="A227" s="207"/>
      <c r="B227" s="207"/>
      <c r="C227" s="217"/>
      <c r="D227" s="218"/>
      <c r="E227" s="218"/>
      <c r="F227" s="219"/>
      <c r="G227" s="219"/>
      <c r="H227" s="207" t="s">
        <v>492</v>
      </c>
      <c r="I227" s="207" t="s">
        <v>493</v>
      </c>
      <c r="J227" s="209">
        <f t="shared" ref="J227:L227" si="57">SUM(J228)</f>
        <v>5065</v>
      </c>
      <c r="K227" s="209">
        <f t="shared" si="57"/>
        <v>5112</v>
      </c>
      <c r="L227" s="209">
        <f t="shared" si="57"/>
        <v>6000</v>
      </c>
      <c r="M227" s="221">
        <f t="shared" si="52"/>
        <v>1.18460019743337</v>
      </c>
      <c r="N227" s="221">
        <f t="shared" si="53"/>
        <v>1.17370892018779</v>
      </c>
    </row>
    <row r="228" ht="17.25" customHeight="1" spans="1:14">
      <c r="A228" s="207"/>
      <c r="B228" s="207"/>
      <c r="C228" s="217"/>
      <c r="D228" s="218"/>
      <c r="E228" s="218"/>
      <c r="F228" s="219"/>
      <c r="G228" s="219"/>
      <c r="H228" s="207" t="s">
        <v>1274</v>
      </c>
      <c r="I228" s="207" t="s">
        <v>1275</v>
      </c>
      <c r="J228" s="209">
        <f t="shared" ref="J228:L228" si="58">SUM(J229:J243)</f>
        <v>5065</v>
      </c>
      <c r="K228" s="209">
        <f t="shared" si="58"/>
        <v>5112</v>
      </c>
      <c r="L228" s="209">
        <f t="shared" si="58"/>
        <v>6000</v>
      </c>
      <c r="M228" s="221">
        <f t="shared" si="52"/>
        <v>1.18460019743337</v>
      </c>
      <c r="N228" s="221">
        <f t="shared" si="53"/>
        <v>1.17370892018779</v>
      </c>
    </row>
    <row r="229" ht="17.25" customHeight="1" spans="1:14">
      <c r="A229" s="207"/>
      <c r="B229" s="207"/>
      <c r="C229" s="217"/>
      <c r="D229" s="218"/>
      <c r="E229" s="218"/>
      <c r="F229" s="219"/>
      <c r="G229" s="219"/>
      <c r="H229" s="207" t="s">
        <v>1276</v>
      </c>
      <c r="I229" s="207" t="s">
        <v>1277</v>
      </c>
      <c r="J229" s="213"/>
      <c r="K229" s="214"/>
      <c r="L229" s="214"/>
      <c r="M229" s="221">
        <f t="shared" si="52"/>
        <v>0</v>
      </c>
      <c r="N229" s="221">
        <f t="shared" si="53"/>
        <v>0</v>
      </c>
    </row>
    <row r="230" ht="17.25" customHeight="1" spans="1:14">
      <c r="A230" s="207"/>
      <c r="B230" s="207"/>
      <c r="C230" s="217"/>
      <c r="D230" s="218"/>
      <c r="E230" s="218"/>
      <c r="F230" s="219"/>
      <c r="G230" s="219"/>
      <c r="H230" s="207" t="s">
        <v>1278</v>
      </c>
      <c r="I230" s="207" t="s">
        <v>1279</v>
      </c>
      <c r="J230" s="213"/>
      <c r="K230" s="214"/>
      <c r="L230" s="214"/>
      <c r="M230" s="221">
        <f t="shared" si="52"/>
        <v>0</v>
      </c>
      <c r="N230" s="221">
        <f t="shared" si="53"/>
        <v>0</v>
      </c>
    </row>
    <row r="231" ht="17.25" customHeight="1" spans="1:14">
      <c r="A231" s="207"/>
      <c r="B231" s="207"/>
      <c r="C231" s="217"/>
      <c r="D231" s="218"/>
      <c r="E231" s="218"/>
      <c r="F231" s="219"/>
      <c r="G231" s="219"/>
      <c r="H231" s="207" t="s">
        <v>1280</v>
      </c>
      <c r="I231" s="207" t="s">
        <v>1281</v>
      </c>
      <c r="J231" s="213">
        <v>5065</v>
      </c>
      <c r="K231" s="214">
        <v>5112</v>
      </c>
      <c r="L231" s="214">
        <v>6000</v>
      </c>
      <c r="M231" s="221">
        <f t="shared" si="52"/>
        <v>1.18460019743337</v>
      </c>
      <c r="N231" s="221">
        <f t="shared" si="53"/>
        <v>1.17370892018779</v>
      </c>
    </row>
    <row r="232" ht="17.25" customHeight="1" spans="1:14">
      <c r="A232" s="207"/>
      <c r="B232" s="207"/>
      <c r="C232" s="217"/>
      <c r="D232" s="218"/>
      <c r="E232" s="218"/>
      <c r="F232" s="219"/>
      <c r="G232" s="219"/>
      <c r="H232" s="207" t="s">
        <v>1282</v>
      </c>
      <c r="I232" s="207" t="s">
        <v>1283</v>
      </c>
      <c r="J232" s="213"/>
      <c r="K232" s="214"/>
      <c r="L232" s="214"/>
      <c r="M232" s="221">
        <f t="shared" si="52"/>
        <v>0</v>
      </c>
      <c r="N232" s="221">
        <f t="shared" si="53"/>
        <v>0</v>
      </c>
    </row>
    <row r="233" ht="17.25" customHeight="1" spans="1:14">
      <c r="A233" s="207"/>
      <c r="B233" s="207"/>
      <c r="C233" s="217"/>
      <c r="D233" s="218"/>
      <c r="E233" s="218"/>
      <c r="F233" s="219"/>
      <c r="G233" s="219"/>
      <c r="H233" s="207" t="s">
        <v>1284</v>
      </c>
      <c r="I233" s="207" t="s">
        <v>1285</v>
      </c>
      <c r="J233" s="213"/>
      <c r="K233" s="214"/>
      <c r="L233" s="214"/>
      <c r="M233" s="221">
        <f t="shared" si="52"/>
        <v>0</v>
      </c>
      <c r="N233" s="221">
        <f t="shared" si="53"/>
        <v>0</v>
      </c>
    </row>
    <row r="234" ht="17.25" customHeight="1" spans="1:14">
      <c r="A234" s="207"/>
      <c r="B234" s="207"/>
      <c r="C234" s="217"/>
      <c r="D234" s="218"/>
      <c r="E234" s="218"/>
      <c r="F234" s="219"/>
      <c r="G234" s="219"/>
      <c r="H234" s="207" t="s">
        <v>1286</v>
      </c>
      <c r="I234" s="207" t="s">
        <v>1287</v>
      </c>
      <c r="J234" s="213"/>
      <c r="K234" s="214"/>
      <c r="L234" s="214"/>
      <c r="M234" s="221">
        <f t="shared" si="52"/>
        <v>0</v>
      </c>
      <c r="N234" s="221">
        <f t="shared" si="53"/>
        <v>0</v>
      </c>
    </row>
    <row r="235" ht="17.25" customHeight="1" spans="1:14">
      <c r="A235" s="207"/>
      <c r="B235" s="207"/>
      <c r="C235" s="217"/>
      <c r="D235" s="218"/>
      <c r="E235" s="232"/>
      <c r="F235" s="219"/>
      <c r="G235" s="219"/>
      <c r="H235" s="207" t="s">
        <v>1288</v>
      </c>
      <c r="I235" s="207" t="s">
        <v>1289</v>
      </c>
      <c r="J235" s="213"/>
      <c r="K235" s="214"/>
      <c r="L235" s="235"/>
      <c r="M235" s="221">
        <f t="shared" si="52"/>
        <v>0</v>
      </c>
      <c r="N235" s="221">
        <f t="shared" si="53"/>
        <v>0</v>
      </c>
    </row>
    <row r="236" ht="17.25" customHeight="1" spans="1:14">
      <c r="A236" s="207"/>
      <c r="B236" s="207"/>
      <c r="C236" s="217"/>
      <c r="D236" s="218"/>
      <c r="E236" s="218"/>
      <c r="F236" s="219"/>
      <c r="G236" s="219"/>
      <c r="H236" s="207" t="s">
        <v>1290</v>
      </c>
      <c r="I236" s="207" t="s">
        <v>1291</v>
      </c>
      <c r="J236" s="213"/>
      <c r="K236" s="214"/>
      <c r="L236" s="214"/>
      <c r="M236" s="221">
        <f t="shared" si="52"/>
        <v>0</v>
      </c>
      <c r="N236" s="221">
        <f t="shared" si="53"/>
        <v>0</v>
      </c>
    </row>
    <row r="237" ht="17.25" customHeight="1" spans="1:14">
      <c r="A237" s="207"/>
      <c r="B237" s="207"/>
      <c r="C237" s="217"/>
      <c r="D237" s="218"/>
      <c r="E237" s="218"/>
      <c r="F237" s="219"/>
      <c r="G237" s="219"/>
      <c r="H237" s="207" t="s">
        <v>1292</v>
      </c>
      <c r="I237" s="207" t="s">
        <v>1293</v>
      </c>
      <c r="J237" s="213"/>
      <c r="K237" s="214"/>
      <c r="L237" s="214"/>
      <c r="M237" s="221">
        <f t="shared" si="52"/>
        <v>0</v>
      </c>
      <c r="N237" s="221">
        <f t="shared" si="53"/>
        <v>0</v>
      </c>
    </row>
    <row r="238" ht="17.25" customHeight="1" spans="1:14">
      <c r="A238" s="207"/>
      <c r="B238" s="207"/>
      <c r="C238" s="217"/>
      <c r="D238" s="218"/>
      <c r="E238" s="218"/>
      <c r="F238" s="219"/>
      <c r="G238" s="219"/>
      <c r="H238" s="207" t="s">
        <v>1294</v>
      </c>
      <c r="I238" s="207" t="s">
        <v>1295</v>
      </c>
      <c r="J238" s="213"/>
      <c r="K238" s="214"/>
      <c r="L238" s="214"/>
      <c r="M238" s="221">
        <f t="shared" si="52"/>
        <v>0</v>
      </c>
      <c r="N238" s="221">
        <f t="shared" si="53"/>
        <v>0</v>
      </c>
    </row>
    <row r="239" ht="17.25" customHeight="1" spans="1:14">
      <c r="A239" s="207"/>
      <c r="B239" s="207"/>
      <c r="C239" s="217"/>
      <c r="D239" s="218"/>
      <c r="E239" s="218"/>
      <c r="F239" s="219"/>
      <c r="G239" s="219"/>
      <c r="H239" s="207" t="s">
        <v>1296</v>
      </c>
      <c r="I239" s="207" t="s">
        <v>1297</v>
      </c>
      <c r="J239" s="213"/>
      <c r="K239" s="214"/>
      <c r="L239" s="214"/>
      <c r="M239" s="221">
        <f t="shared" si="52"/>
        <v>0</v>
      </c>
      <c r="N239" s="221">
        <f t="shared" si="53"/>
        <v>0</v>
      </c>
    </row>
    <row r="240" ht="17.25" customHeight="1" spans="1:14">
      <c r="A240" s="207"/>
      <c r="B240" s="207"/>
      <c r="C240" s="217"/>
      <c r="D240" s="218"/>
      <c r="E240" s="218"/>
      <c r="F240" s="219"/>
      <c r="G240" s="219"/>
      <c r="H240" s="207" t="s">
        <v>1298</v>
      </c>
      <c r="I240" s="207" t="s">
        <v>1299</v>
      </c>
      <c r="J240" s="213"/>
      <c r="K240" s="214"/>
      <c r="L240" s="214"/>
      <c r="M240" s="221">
        <f t="shared" si="52"/>
        <v>0</v>
      </c>
      <c r="N240" s="221">
        <f t="shared" si="53"/>
        <v>0</v>
      </c>
    </row>
    <row r="241" ht="17.25" customHeight="1" spans="1:14">
      <c r="A241" s="207"/>
      <c r="B241" s="207"/>
      <c r="C241" s="217"/>
      <c r="D241" s="218"/>
      <c r="E241" s="218"/>
      <c r="F241" s="219"/>
      <c r="G241" s="219"/>
      <c r="H241" s="207" t="s">
        <v>1300</v>
      </c>
      <c r="I241" s="207" t="s">
        <v>1301</v>
      </c>
      <c r="J241" s="213"/>
      <c r="K241" s="214"/>
      <c r="L241" s="214"/>
      <c r="M241" s="221">
        <f t="shared" si="52"/>
        <v>0</v>
      </c>
      <c r="N241" s="221">
        <f t="shared" si="53"/>
        <v>0</v>
      </c>
    </row>
    <row r="242" ht="17.25" customHeight="1" spans="1:14">
      <c r="A242" s="207"/>
      <c r="B242" s="207"/>
      <c r="C242" s="217"/>
      <c r="D242" s="218"/>
      <c r="E242" s="218"/>
      <c r="F242" s="219"/>
      <c r="G242" s="219"/>
      <c r="H242" s="207" t="s">
        <v>1302</v>
      </c>
      <c r="I242" s="207" t="s">
        <v>1303</v>
      </c>
      <c r="J242" s="213"/>
      <c r="K242" s="214"/>
      <c r="L242" s="214"/>
      <c r="M242" s="221">
        <f t="shared" si="52"/>
        <v>0</v>
      </c>
      <c r="N242" s="221">
        <f t="shared" si="53"/>
        <v>0</v>
      </c>
    </row>
    <row r="243" ht="17.25" customHeight="1" spans="1:14">
      <c r="A243" s="207"/>
      <c r="B243" s="207"/>
      <c r="C243" s="217"/>
      <c r="D243" s="218"/>
      <c r="E243" s="218"/>
      <c r="F243" s="219"/>
      <c r="G243" s="219"/>
      <c r="H243" s="207" t="s">
        <v>1304</v>
      </c>
      <c r="I243" s="207" t="s">
        <v>1305</v>
      </c>
      <c r="J243" s="213"/>
      <c r="K243" s="214"/>
      <c r="L243" s="214"/>
      <c r="M243" s="221">
        <f t="shared" si="52"/>
        <v>0</v>
      </c>
      <c r="N243" s="221">
        <f t="shared" si="53"/>
        <v>0</v>
      </c>
    </row>
    <row r="244" ht="17.25" customHeight="1" spans="1:14">
      <c r="A244" s="207"/>
      <c r="B244" s="207"/>
      <c r="C244" s="217"/>
      <c r="D244" s="218"/>
      <c r="E244" s="218"/>
      <c r="F244" s="219"/>
      <c r="G244" s="219"/>
      <c r="H244" s="207" t="s">
        <v>498</v>
      </c>
      <c r="I244" s="207" t="s">
        <v>499</v>
      </c>
      <c r="J244" s="209">
        <f t="shared" ref="J244:L244" si="59">SUM(J245)</f>
        <v>31</v>
      </c>
      <c r="K244" s="209">
        <f t="shared" si="59"/>
        <v>23</v>
      </c>
      <c r="L244" s="209">
        <f t="shared" si="59"/>
        <v>105</v>
      </c>
      <c r="M244" s="221">
        <f t="shared" si="52"/>
        <v>3.38709677419355</v>
      </c>
      <c r="N244" s="221">
        <f t="shared" si="53"/>
        <v>4.56521739130435</v>
      </c>
    </row>
    <row r="245" ht="17.25" customHeight="1" spans="1:14">
      <c r="A245" s="207"/>
      <c r="B245" s="207"/>
      <c r="C245" s="217"/>
      <c r="D245" s="218"/>
      <c r="E245" s="218"/>
      <c r="F245" s="219"/>
      <c r="G245" s="219"/>
      <c r="H245" s="207" t="s">
        <v>1306</v>
      </c>
      <c r="I245" s="207" t="s">
        <v>1307</v>
      </c>
      <c r="J245" s="209">
        <f t="shared" ref="J245:L245" si="60">SUM(J246:J260)</f>
        <v>31</v>
      </c>
      <c r="K245" s="209">
        <f t="shared" si="60"/>
        <v>23</v>
      </c>
      <c r="L245" s="209">
        <f t="shared" si="60"/>
        <v>105</v>
      </c>
      <c r="M245" s="221">
        <f t="shared" si="52"/>
        <v>3.38709677419355</v>
      </c>
      <c r="N245" s="221">
        <f t="shared" si="53"/>
        <v>4.56521739130435</v>
      </c>
    </row>
    <row r="246" ht="17.25" customHeight="1" spans="1:14">
      <c r="A246" s="207"/>
      <c r="B246" s="207"/>
      <c r="C246" s="217"/>
      <c r="D246" s="218"/>
      <c r="E246" s="218"/>
      <c r="F246" s="219"/>
      <c r="G246" s="219"/>
      <c r="H246" s="207" t="s">
        <v>1308</v>
      </c>
      <c r="I246" s="207" t="s">
        <v>1309</v>
      </c>
      <c r="J246" s="213"/>
      <c r="K246" s="214"/>
      <c r="L246" s="214"/>
      <c r="M246" s="221">
        <f t="shared" si="52"/>
        <v>0</v>
      </c>
      <c r="N246" s="221">
        <f t="shared" si="53"/>
        <v>0</v>
      </c>
    </row>
    <row r="247" ht="17.25" customHeight="1" spans="1:14">
      <c r="A247" s="207"/>
      <c r="B247" s="207"/>
      <c r="C247" s="217"/>
      <c r="D247" s="218"/>
      <c r="E247" s="218"/>
      <c r="F247" s="219"/>
      <c r="G247" s="219"/>
      <c r="H247" s="207" t="s">
        <v>1310</v>
      </c>
      <c r="I247" s="207" t="s">
        <v>1311</v>
      </c>
      <c r="J247" s="213"/>
      <c r="K247" s="214"/>
      <c r="L247" s="214"/>
      <c r="M247" s="221">
        <f t="shared" si="52"/>
        <v>0</v>
      </c>
      <c r="N247" s="221">
        <f t="shared" si="53"/>
        <v>0</v>
      </c>
    </row>
    <row r="248" ht="17.25" customHeight="1" spans="1:14">
      <c r="A248" s="207"/>
      <c r="B248" s="207"/>
      <c r="C248" s="217"/>
      <c r="D248" s="218"/>
      <c r="E248" s="218"/>
      <c r="F248" s="219"/>
      <c r="G248" s="219"/>
      <c r="H248" s="207" t="s">
        <v>1312</v>
      </c>
      <c r="I248" s="207" t="s">
        <v>1313</v>
      </c>
      <c r="J248" s="213">
        <v>31</v>
      </c>
      <c r="K248" s="214">
        <v>23</v>
      </c>
      <c r="L248" s="214">
        <v>105</v>
      </c>
      <c r="M248" s="221">
        <f t="shared" si="52"/>
        <v>3.38709677419355</v>
      </c>
      <c r="N248" s="221">
        <f t="shared" si="53"/>
        <v>4.56521739130435</v>
      </c>
    </row>
    <row r="249" ht="17.25" customHeight="1" spans="1:14">
      <c r="A249" s="207"/>
      <c r="B249" s="207"/>
      <c r="C249" s="217"/>
      <c r="D249" s="218"/>
      <c r="E249" s="218"/>
      <c r="F249" s="219"/>
      <c r="G249" s="219"/>
      <c r="H249" s="207" t="s">
        <v>1314</v>
      </c>
      <c r="I249" s="207" t="s">
        <v>1315</v>
      </c>
      <c r="J249" s="213"/>
      <c r="K249" s="214"/>
      <c r="L249" s="214"/>
      <c r="M249" s="221">
        <f t="shared" si="52"/>
        <v>0</v>
      </c>
      <c r="N249" s="221">
        <f t="shared" si="53"/>
        <v>0</v>
      </c>
    </row>
    <row r="250" ht="17.25" customHeight="1" spans="1:14">
      <c r="A250" s="207"/>
      <c r="B250" s="207"/>
      <c r="C250" s="217"/>
      <c r="D250" s="218"/>
      <c r="E250" s="218"/>
      <c r="F250" s="219"/>
      <c r="G250" s="219"/>
      <c r="H250" s="207" t="s">
        <v>1316</v>
      </c>
      <c r="I250" s="207" t="s">
        <v>1317</v>
      </c>
      <c r="J250" s="213"/>
      <c r="K250" s="214"/>
      <c r="L250" s="214"/>
      <c r="M250" s="221">
        <f t="shared" si="52"/>
        <v>0</v>
      </c>
      <c r="N250" s="221">
        <f t="shared" si="53"/>
        <v>0</v>
      </c>
    </row>
    <row r="251" ht="17.25" customHeight="1" spans="1:14">
      <c r="A251" s="207"/>
      <c r="B251" s="207"/>
      <c r="C251" s="217"/>
      <c r="D251" s="218"/>
      <c r="E251" s="218"/>
      <c r="F251" s="219"/>
      <c r="G251" s="219"/>
      <c r="H251" s="207" t="s">
        <v>1318</v>
      </c>
      <c r="I251" s="207" t="s">
        <v>1319</v>
      </c>
      <c r="J251" s="213"/>
      <c r="K251" s="214"/>
      <c r="L251" s="214"/>
      <c r="M251" s="221">
        <f t="shared" si="52"/>
        <v>0</v>
      </c>
      <c r="N251" s="221">
        <f t="shared" si="53"/>
        <v>0</v>
      </c>
    </row>
    <row r="252" ht="17.25" customHeight="1" spans="1:14">
      <c r="A252" s="207"/>
      <c r="B252" s="207"/>
      <c r="C252" s="217"/>
      <c r="D252" s="218"/>
      <c r="E252" s="218"/>
      <c r="F252" s="219"/>
      <c r="G252" s="219"/>
      <c r="H252" s="207" t="s">
        <v>1320</v>
      </c>
      <c r="I252" s="207" t="s">
        <v>1321</v>
      </c>
      <c r="J252" s="213"/>
      <c r="K252" s="214"/>
      <c r="L252" s="214"/>
      <c r="M252" s="221">
        <f t="shared" si="52"/>
        <v>0</v>
      </c>
      <c r="N252" s="221">
        <f t="shared" si="53"/>
        <v>0</v>
      </c>
    </row>
    <row r="253" ht="17.25" customHeight="1" spans="1:14">
      <c r="A253" s="207"/>
      <c r="B253" s="207"/>
      <c r="C253" s="217"/>
      <c r="D253" s="218"/>
      <c r="E253" s="218"/>
      <c r="F253" s="219"/>
      <c r="G253" s="219"/>
      <c r="H253" s="207" t="s">
        <v>1322</v>
      </c>
      <c r="I253" s="207" t="s">
        <v>1323</v>
      </c>
      <c r="J253" s="213"/>
      <c r="K253" s="214"/>
      <c r="L253" s="214"/>
      <c r="M253" s="221">
        <f t="shared" si="52"/>
        <v>0</v>
      </c>
      <c r="N253" s="221">
        <f t="shared" si="53"/>
        <v>0</v>
      </c>
    </row>
    <row r="254" ht="17.25" customHeight="1" spans="1:14">
      <c r="A254" s="207"/>
      <c r="B254" s="207"/>
      <c r="C254" s="217"/>
      <c r="D254" s="218"/>
      <c r="E254" s="218"/>
      <c r="F254" s="219"/>
      <c r="G254" s="219"/>
      <c r="H254" s="207" t="s">
        <v>1324</v>
      </c>
      <c r="I254" s="207" t="s">
        <v>1325</v>
      </c>
      <c r="J254" s="213"/>
      <c r="K254" s="214"/>
      <c r="L254" s="214"/>
      <c r="M254" s="221">
        <f t="shared" si="52"/>
        <v>0</v>
      </c>
      <c r="N254" s="221">
        <f t="shared" si="53"/>
        <v>0</v>
      </c>
    </row>
    <row r="255" ht="17.25" customHeight="1" spans="1:14">
      <c r="A255" s="207"/>
      <c r="B255" s="207"/>
      <c r="C255" s="217"/>
      <c r="D255" s="218"/>
      <c r="E255" s="218"/>
      <c r="F255" s="219"/>
      <c r="G255" s="219"/>
      <c r="H255" s="207" t="s">
        <v>1326</v>
      </c>
      <c r="I255" s="207" t="s">
        <v>1327</v>
      </c>
      <c r="J255" s="213"/>
      <c r="K255" s="214"/>
      <c r="L255" s="214"/>
      <c r="M255" s="221">
        <f t="shared" si="52"/>
        <v>0</v>
      </c>
      <c r="N255" s="221">
        <f t="shared" si="53"/>
        <v>0</v>
      </c>
    </row>
    <row r="256" ht="17.25" customHeight="1" spans="1:14">
      <c r="A256" s="207"/>
      <c r="B256" s="207"/>
      <c r="C256" s="217"/>
      <c r="D256" s="218"/>
      <c r="E256" s="218"/>
      <c r="F256" s="219"/>
      <c r="G256" s="219"/>
      <c r="H256" s="207" t="s">
        <v>1328</v>
      </c>
      <c r="I256" s="207" t="s">
        <v>1329</v>
      </c>
      <c r="J256" s="213"/>
      <c r="K256" s="214"/>
      <c r="L256" s="214"/>
      <c r="M256" s="221">
        <f t="shared" si="52"/>
        <v>0</v>
      </c>
      <c r="N256" s="221">
        <f t="shared" si="53"/>
        <v>0</v>
      </c>
    </row>
    <row r="257" ht="17.25" customHeight="1" spans="1:14">
      <c r="A257" s="207"/>
      <c r="B257" s="207"/>
      <c r="C257" s="217"/>
      <c r="D257" s="218"/>
      <c r="E257" s="218"/>
      <c r="F257" s="219"/>
      <c r="G257" s="219"/>
      <c r="H257" s="207" t="s">
        <v>1330</v>
      </c>
      <c r="I257" s="207" t="s">
        <v>1331</v>
      </c>
      <c r="J257" s="213"/>
      <c r="K257" s="214"/>
      <c r="L257" s="214"/>
      <c r="M257" s="221">
        <f t="shared" si="52"/>
        <v>0</v>
      </c>
      <c r="N257" s="221">
        <f t="shared" si="53"/>
        <v>0</v>
      </c>
    </row>
    <row r="258" ht="17.25" customHeight="1" spans="1:14">
      <c r="A258" s="207"/>
      <c r="B258" s="207"/>
      <c r="C258" s="217"/>
      <c r="D258" s="218"/>
      <c r="E258" s="218"/>
      <c r="F258" s="219"/>
      <c r="G258" s="219"/>
      <c r="H258" s="207" t="s">
        <v>1332</v>
      </c>
      <c r="I258" s="207" t="s">
        <v>1333</v>
      </c>
      <c r="J258" s="213"/>
      <c r="K258" s="214"/>
      <c r="L258" s="214"/>
      <c r="M258" s="221">
        <f t="shared" si="52"/>
        <v>0</v>
      </c>
      <c r="N258" s="221">
        <f t="shared" si="53"/>
        <v>0</v>
      </c>
    </row>
    <row r="259" ht="17.25" customHeight="1" spans="1:14">
      <c r="A259" s="207"/>
      <c r="B259" s="207"/>
      <c r="C259" s="217"/>
      <c r="D259" s="218"/>
      <c r="E259" s="218"/>
      <c r="F259" s="219"/>
      <c r="G259" s="219"/>
      <c r="H259" s="207" t="s">
        <v>1334</v>
      </c>
      <c r="I259" s="207" t="s">
        <v>1335</v>
      </c>
      <c r="J259" s="213"/>
      <c r="K259" s="214"/>
      <c r="L259" s="214"/>
      <c r="M259" s="221">
        <f t="shared" si="52"/>
        <v>0</v>
      </c>
      <c r="N259" s="221">
        <f t="shared" si="53"/>
        <v>0</v>
      </c>
    </row>
    <row r="260" ht="17.25" customHeight="1" spans="1:14">
      <c r="A260" s="207"/>
      <c r="B260" s="207"/>
      <c r="C260" s="217"/>
      <c r="D260" s="218"/>
      <c r="E260" s="218"/>
      <c r="F260" s="219"/>
      <c r="G260" s="219"/>
      <c r="H260" s="207" t="s">
        <v>1336</v>
      </c>
      <c r="I260" s="207" t="s">
        <v>1337</v>
      </c>
      <c r="J260" s="213"/>
      <c r="K260" s="214"/>
      <c r="L260" s="214"/>
      <c r="M260" s="221">
        <f t="shared" si="52"/>
        <v>0</v>
      </c>
      <c r="N260" s="221">
        <f t="shared" si="53"/>
        <v>0</v>
      </c>
    </row>
    <row r="261" ht="17.25" customHeight="1" spans="1:14">
      <c r="A261" s="207"/>
      <c r="B261" s="207"/>
      <c r="C261" s="217"/>
      <c r="D261" s="218"/>
      <c r="E261" s="218"/>
      <c r="F261" s="219"/>
      <c r="G261" s="219"/>
      <c r="H261" s="207" t="s">
        <v>1338</v>
      </c>
      <c r="I261" s="207" t="s">
        <v>1339</v>
      </c>
      <c r="J261" s="209">
        <f t="shared" ref="J261:L261" si="61">SUM(J262,J275)</f>
        <v>0</v>
      </c>
      <c r="K261" s="209">
        <f t="shared" si="61"/>
        <v>0</v>
      </c>
      <c r="L261" s="209">
        <f t="shared" si="61"/>
        <v>0</v>
      </c>
      <c r="M261" s="221">
        <f t="shared" si="52"/>
        <v>0</v>
      </c>
      <c r="N261" s="221">
        <f t="shared" si="53"/>
        <v>0</v>
      </c>
    </row>
    <row r="262" ht="17.25" customHeight="1" spans="1:14">
      <c r="A262" s="207"/>
      <c r="B262" s="207"/>
      <c r="C262" s="217"/>
      <c r="D262" s="218"/>
      <c r="E262" s="218"/>
      <c r="F262" s="219"/>
      <c r="G262" s="219"/>
      <c r="H262" s="207" t="s">
        <v>1340</v>
      </c>
      <c r="I262" s="207" t="s">
        <v>1341</v>
      </c>
      <c r="J262" s="209">
        <f t="shared" ref="J262:L262" si="62">SUM(J263:J274)</f>
        <v>0</v>
      </c>
      <c r="K262" s="209">
        <f t="shared" si="62"/>
        <v>0</v>
      </c>
      <c r="L262" s="209">
        <f t="shared" si="62"/>
        <v>0</v>
      </c>
      <c r="M262" s="221">
        <f t="shared" si="52"/>
        <v>0</v>
      </c>
      <c r="N262" s="221">
        <f t="shared" si="53"/>
        <v>0</v>
      </c>
    </row>
    <row r="263" ht="17.25" customHeight="1" spans="1:14">
      <c r="A263" s="207"/>
      <c r="B263" s="207"/>
      <c r="C263" s="217"/>
      <c r="D263" s="218"/>
      <c r="E263" s="218"/>
      <c r="F263" s="219"/>
      <c r="G263" s="219"/>
      <c r="H263" s="207" t="s">
        <v>1342</v>
      </c>
      <c r="I263" s="207" t="s">
        <v>1343</v>
      </c>
      <c r="J263" s="213"/>
      <c r="K263" s="214"/>
      <c r="L263" s="214"/>
      <c r="M263" s="221">
        <f t="shared" ref="M263:M281" si="63">IFERROR($L263/J263,)</f>
        <v>0</v>
      </c>
      <c r="N263" s="221">
        <f t="shared" ref="N263:N281" si="64">IFERROR($L263/K263,)</f>
        <v>0</v>
      </c>
    </row>
    <row r="264" ht="17.25" customHeight="1" spans="1:14">
      <c r="A264" s="207"/>
      <c r="B264" s="207"/>
      <c r="C264" s="217"/>
      <c r="D264" s="218"/>
      <c r="E264" s="218"/>
      <c r="F264" s="219"/>
      <c r="G264" s="219"/>
      <c r="H264" s="207" t="s">
        <v>1344</v>
      </c>
      <c r="I264" s="207" t="s">
        <v>1345</v>
      </c>
      <c r="J264" s="213"/>
      <c r="K264" s="214"/>
      <c r="L264" s="214"/>
      <c r="M264" s="221">
        <f t="shared" si="63"/>
        <v>0</v>
      </c>
      <c r="N264" s="221">
        <f t="shared" si="64"/>
        <v>0</v>
      </c>
    </row>
    <row r="265" ht="17.25" customHeight="1" spans="1:14">
      <c r="A265" s="207"/>
      <c r="B265" s="207"/>
      <c r="C265" s="217"/>
      <c r="D265" s="218"/>
      <c r="E265" s="218"/>
      <c r="F265" s="219"/>
      <c r="G265" s="219"/>
      <c r="H265" s="207" t="s">
        <v>1346</v>
      </c>
      <c r="I265" s="207" t="s">
        <v>1347</v>
      </c>
      <c r="J265" s="213"/>
      <c r="K265" s="214"/>
      <c r="L265" s="214"/>
      <c r="M265" s="221">
        <f t="shared" si="63"/>
        <v>0</v>
      </c>
      <c r="N265" s="221">
        <f t="shared" si="64"/>
        <v>0</v>
      </c>
    </row>
    <row r="266" ht="17.25" customHeight="1" spans="1:14">
      <c r="A266" s="207"/>
      <c r="B266" s="207"/>
      <c r="C266" s="217"/>
      <c r="D266" s="218"/>
      <c r="E266" s="218"/>
      <c r="F266" s="219"/>
      <c r="G266" s="219"/>
      <c r="H266" s="207" t="s">
        <v>1348</v>
      </c>
      <c r="I266" s="207" t="s">
        <v>1349</v>
      </c>
      <c r="J266" s="213"/>
      <c r="K266" s="214"/>
      <c r="L266" s="214"/>
      <c r="M266" s="221">
        <f t="shared" si="63"/>
        <v>0</v>
      </c>
      <c r="N266" s="221">
        <f t="shared" si="64"/>
        <v>0</v>
      </c>
    </row>
    <row r="267" ht="17.25" customHeight="1" spans="1:14">
      <c r="A267" s="207"/>
      <c r="B267" s="207"/>
      <c r="C267" s="217"/>
      <c r="D267" s="218"/>
      <c r="E267" s="218"/>
      <c r="F267" s="219"/>
      <c r="G267" s="219"/>
      <c r="H267" s="207" t="s">
        <v>1350</v>
      </c>
      <c r="I267" s="207" t="s">
        <v>1351</v>
      </c>
      <c r="J267" s="213"/>
      <c r="K267" s="214"/>
      <c r="L267" s="214"/>
      <c r="M267" s="221">
        <f t="shared" si="63"/>
        <v>0</v>
      </c>
      <c r="N267" s="221">
        <f t="shared" si="64"/>
        <v>0</v>
      </c>
    </row>
    <row r="268" ht="17.25" customHeight="1" spans="1:14">
      <c r="A268" s="207"/>
      <c r="B268" s="207"/>
      <c r="C268" s="217"/>
      <c r="D268" s="218"/>
      <c r="E268" s="218"/>
      <c r="F268" s="219"/>
      <c r="G268" s="219"/>
      <c r="H268" s="207" t="s">
        <v>1352</v>
      </c>
      <c r="I268" s="207" t="s">
        <v>1353</v>
      </c>
      <c r="J268" s="213"/>
      <c r="K268" s="214"/>
      <c r="L268" s="214"/>
      <c r="M268" s="221">
        <f t="shared" si="63"/>
        <v>0</v>
      </c>
      <c r="N268" s="221">
        <f t="shared" si="64"/>
        <v>0</v>
      </c>
    </row>
    <row r="269" ht="17.25" customHeight="1" spans="1:14">
      <c r="A269" s="207"/>
      <c r="B269" s="207"/>
      <c r="C269" s="217"/>
      <c r="D269" s="218"/>
      <c r="E269" s="218"/>
      <c r="F269" s="219"/>
      <c r="G269" s="219"/>
      <c r="H269" s="207" t="s">
        <v>1354</v>
      </c>
      <c r="I269" s="207" t="s">
        <v>1355</v>
      </c>
      <c r="J269" s="213"/>
      <c r="K269" s="214"/>
      <c r="L269" s="214"/>
      <c r="M269" s="221">
        <f t="shared" si="63"/>
        <v>0</v>
      </c>
      <c r="N269" s="221">
        <f t="shared" si="64"/>
        <v>0</v>
      </c>
    </row>
    <row r="270" ht="17.25" customHeight="1" spans="1:14">
      <c r="A270" s="207"/>
      <c r="B270" s="207"/>
      <c r="C270" s="217"/>
      <c r="D270" s="218"/>
      <c r="E270" s="218"/>
      <c r="F270" s="219"/>
      <c r="G270" s="219"/>
      <c r="H270" s="207" t="s">
        <v>1356</v>
      </c>
      <c r="I270" s="207" t="s">
        <v>1357</v>
      </c>
      <c r="J270" s="213"/>
      <c r="K270" s="214"/>
      <c r="L270" s="214"/>
      <c r="M270" s="221">
        <f t="shared" si="63"/>
        <v>0</v>
      </c>
      <c r="N270" s="221">
        <f t="shared" si="64"/>
        <v>0</v>
      </c>
    </row>
    <row r="271" ht="17.25" customHeight="1" spans="1:14">
      <c r="A271" s="207"/>
      <c r="B271" s="207"/>
      <c r="C271" s="217"/>
      <c r="D271" s="218"/>
      <c r="E271" s="218"/>
      <c r="F271" s="219"/>
      <c r="G271" s="219"/>
      <c r="H271" s="207" t="s">
        <v>1358</v>
      </c>
      <c r="I271" s="207" t="s">
        <v>1359</v>
      </c>
      <c r="J271" s="213"/>
      <c r="K271" s="214"/>
      <c r="L271" s="214"/>
      <c r="M271" s="221">
        <f t="shared" si="63"/>
        <v>0</v>
      </c>
      <c r="N271" s="221">
        <f t="shared" si="64"/>
        <v>0</v>
      </c>
    </row>
    <row r="272" ht="17.25" customHeight="1" spans="1:14">
      <c r="A272" s="207"/>
      <c r="B272" s="207"/>
      <c r="C272" s="217"/>
      <c r="D272" s="218"/>
      <c r="E272" s="218"/>
      <c r="F272" s="219"/>
      <c r="G272" s="219"/>
      <c r="H272" s="207" t="s">
        <v>1360</v>
      </c>
      <c r="I272" s="207" t="s">
        <v>1361</v>
      </c>
      <c r="J272" s="213"/>
      <c r="K272" s="214"/>
      <c r="L272" s="214"/>
      <c r="M272" s="221">
        <f t="shared" si="63"/>
        <v>0</v>
      </c>
      <c r="N272" s="221">
        <f t="shared" si="64"/>
        <v>0</v>
      </c>
    </row>
    <row r="273" ht="17.25" customHeight="1" spans="1:14">
      <c r="A273" s="207"/>
      <c r="B273" s="207"/>
      <c r="C273" s="217"/>
      <c r="D273" s="218"/>
      <c r="E273" s="218"/>
      <c r="F273" s="219"/>
      <c r="G273" s="219"/>
      <c r="H273" s="207" t="s">
        <v>1362</v>
      </c>
      <c r="I273" s="207" t="s">
        <v>1363</v>
      </c>
      <c r="J273" s="213"/>
      <c r="K273" s="214"/>
      <c r="L273" s="214"/>
      <c r="M273" s="221">
        <f t="shared" si="63"/>
        <v>0</v>
      </c>
      <c r="N273" s="221">
        <f t="shared" si="64"/>
        <v>0</v>
      </c>
    </row>
    <row r="274" ht="17.25" customHeight="1" spans="1:14">
      <c r="A274" s="207"/>
      <c r="B274" s="207"/>
      <c r="C274" s="217"/>
      <c r="D274" s="218"/>
      <c r="E274" s="218"/>
      <c r="F274" s="219"/>
      <c r="G274" s="219"/>
      <c r="H274" s="207" t="s">
        <v>1364</v>
      </c>
      <c r="I274" s="207" t="s">
        <v>1365</v>
      </c>
      <c r="J274" s="213"/>
      <c r="K274" s="214"/>
      <c r="L274" s="214"/>
      <c r="M274" s="221">
        <f t="shared" si="63"/>
        <v>0</v>
      </c>
      <c r="N274" s="221">
        <f t="shared" si="64"/>
        <v>0</v>
      </c>
    </row>
    <row r="275" ht="17.25" customHeight="1" spans="1:14">
      <c r="A275" s="207"/>
      <c r="B275" s="207"/>
      <c r="C275" s="217"/>
      <c r="D275" s="218"/>
      <c r="E275" s="218"/>
      <c r="F275" s="219"/>
      <c r="G275" s="219"/>
      <c r="H275" s="207" t="s">
        <v>1366</v>
      </c>
      <c r="I275" s="207" t="s">
        <v>1367</v>
      </c>
      <c r="J275" s="209">
        <f t="shared" ref="J275:L275" si="65">SUM(J276:J281)</f>
        <v>0</v>
      </c>
      <c r="K275" s="209">
        <f t="shared" si="65"/>
        <v>0</v>
      </c>
      <c r="L275" s="209">
        <f t="shared" si="65"/>
        <v>0</v>
      </c>
      <c r="M275" s="221">
        <f t="shared" si="63"/>
        <v>0</v>
      </c>
      <c r="N275" s="221">
        <f t="shared" si="64"/>
        <v>0</v>
      </c>
    </row>
    <row r="276" ht="17.25" customHeight="1" spans="1:14">
      <c r="A276" s="207"/>
      <c r="B276" s="207"/>
      <c r="C276" s="217"/>
      <c r="D276" s="218"/>
      <c r="E276" s="218"/>
      <c r="F276" s="219"/>
      <c r="G276" s="219"/>
      <c r="H276" s="207" t="s">
        <v>1368</v>
      </c>
      <c r="I276" s="207" t="s">
        <v>1369</v>
      </c>
      <c r="J276" s="213"/>
      <c r="K276" s="214"/>
      <c r="L276" s="214"/>
      <c r="M276" s="221">
        <f t="shared" si="63"/>
        <v>0</v>
      </c>
      <c r="N276" s="221">
        <f t="shared" si="64"/>
        <v>0</v>
      </c>
    </row>
    <row r="277" ht="17.25" customHeight="1" spans="1:14">
      <c r="A277" s="207"/>
      <c r="B277" s="207"/>
      <c r="C277" s="217"/>
      <c r="D277" s="218"/>
      <c r="E277" s="218"/>
      <c r="F277" s="219"/>
      <c r="G277" s="219"/>
      <c r="H277" s="207" t="s">
        <v>1370</v>
      </c>
      <c r="I277" s="207" t="s">
        <v>1371</v>
      </c>
      <c r="J277" s="213"/>
      <c r="K277" s="214"/>
      <c r="L277" s="214"/>
      <c r="M277" s="221">
        <f t="shared" si="63"/>
        <v>0</v>
      </c>
      <c r="N277" s="221">
        <f t="shared" si="64"/>
        <v>0</v>
      </c>
    </row>
    <row r="278" ht="17.25" customHeight="1" spans="1:14">
      <c r="A278" s="207"/>
      <c r="B278" s="207"/>
      <c r="C278" s="217"/>
      <c r="D278" s="218"/>
      <c r="E278" s="218"/>
      <c r="F278" s="219"/>
      <c r="G278" s="219"/>
      <c r="H278" s="207" t="s">
        <v>1372</v>
      </c>
      <c r="I278" s="207" t="s">
        <v>1373</v>
      </c>
      <c r="J278" s="213"/>
      <c r="K278" s="214"/>
      <c r="L278" s="214"/>
      <c r="M278" s="221">
        <f t="shared" si="63"/>
        <v>0</v>
      </c>
      <c r="N278" s="221">
        <f t="shared" si="64"/>
        <v>0</v>
      </c>
    </row>
    <row r="279" ht="17.25" customHeight="1" spans="1:14">
      <c r="A279" s="207"/>
      <c r="B279" s="207"/>
      <c r="C279" s="217"/>
      <c r="D279" s="218"/>
      <c r="E279" s="218"/>
      <c r="F279" s="219"/>
      <c r="G279" s="219"/>
      <c r="H279" s="207" t="s">
        <v>1374</v>
      </c>
      <c r="I279" s="207" t="s">
        <v>1375</v>
      </c>
      <c r="J279" s="213"/>
      <c r="K279" s="214"/>
      <c r="L279" s="214"/>
      <c r="M279" s="221">
        <f t="shared" si="63"/>
        <v>0</v>
      </c>
      <c r="N279" s="221">
        <f t="shared" si="64"/>
        <v>0</v>
      </c>
    </row>
    <row r="280" ht="17.25" customHeight="1" spans="1:14">
      <c r="A280" s="207"/>
      <c r="B280" s="207"/>
      <c r="C280" s="217"/>
      <c r="D280" s="218"/>
      <c r="E280" s="218"/>
      <c r="F280" s="219"/>
      <c r="G280" s="219"/>
      <c r="H280" s="207" t="s">
        <v>1376</v>
      </c>
      <c r="I280" s="207" t="s">
        <v>1377</v>
      </c>
      <c r="J280" s="213"/>
      <c r="K280" s="214"/>
      <c r="L280" s="214"/>
      <c r="M280" s="221">
        <f t="shared" si="63"/>
        <v>0</v>
      </c>
      <c r="N280" s="221">
        <f t="shared" si="64"/>
        <v>0</v>
      </c>
    </row>
    <row r="281" ht="17.25" customHeight="1" spans="1:14">
      <c r="A281" s="207"/>
      <c r="B281" s="207"/>
      <c r="C281" s="217"/>
      <c r="D281" s="218"/>
      <c r="E281" s="218"/>
      <c r="F281" s="219"/>
      <c r="G281" s="219"/>
      <c r="H281" s="207" t="s">
        <v>1378</v>
      </c>
      <c r="I281" s="207" t="s">
        <v>1379</v>
      </c>
      <c r="J281" s="213"/>
      <c r="K281" s="214"/>
      <c r="L281" s="214"/>
      <c r="M281" s="221">
        <f t="shared" si="63"/>
        <v>0</v>
      </c>
      <c r="N281" s="221">
        <f t="shared" si="64"/>
        <v>0</v>
      </c>
    </row>
    <row r="282" ht="17.25" customHeight="1" spans="1:14">
      <c r="A282" s="207"/>
      <c r="B282" s="207"/>
      <c r="C282" s="217"/>
      <c r="D282" s="218"/>
      <c r="E282" s="218"/>
      <c r="F282" s="219"/>
      <c r="G282" s="219"/>
      <c r="H282" s="207"/>
      <c r="I282" s="207"/>
      <c r="J282" s="217"/>
      <c r="K282" s="218"/>
      <c r="L282" s="218"/>
      <c r="M282" s="238"/>
      <c r="N282" s="238"/>
    </row>
    <row r="283" ht="17.25" customHeight="1" spans="1:14">
      <c r="A283" s="207"/>
      <c r="B283" s="236" t="s">
        <v>508</v>
      </c>
      <c r="C283" s="223">
        <f>SUM(C7,C40)</f>
        <v>20000</v>
      </c>
      <c r="D283" s="237">
        <f>SUM(D7,D40)</f>
        <v>9655</v>
      </c>
      <c r="E283" s="237">
        <f>SUM(E7,E40)</f>
        <v>20000</v>
      </c>
      <c r="F283" s="210">
        <f t="shared" ref="F283:F287" si="66">IFERROR($E283/C283,)</f>
        <v>1</v>
      </c>
      <c r="G283" s="210">
        <f t="shared" ref="G283:G287" si="67">IFERROR($E283/D283,)</f>
        <v>2.07146556188503</v>
      </c>
      <c r="H283" s="207"/>
      <c r="I283" s="236" t="s">
        <v>509</v>
      </c>
      <c r="J283" s="223">
        <f t="shared" ref="J283:L283" si="68">SUM(J7,J15,J31,J43,J54,J112,J147,J191,J196,J199,J227,J244,J261)</f>
        <v>20000</v>
      </c>
      <c r="K283" s="237">
        <f t="shared" si="68"/>
        <v>19390</v>
      </c>
      <c r="L283" s="237">
        <f t="shared" si="68"/>
        <v>19770</v>
      </c>
      <c r="M283" s="237">
        <f t="shared" ref="M283:M293" si="69">IFERROR($L283/J283,)</f>
        <v>0.9885</v>
      </c>
      <c r="N283" s="237">
        <f t="shared" ref="N283:N293" si="70">IFERROR($L283/K283,)</f>
        <v>1.01959773078907</v>
      </c>
    </row>
    <row r="284" ht="17.25" customHeight="1" spans="1:14">
      <c r="A284" s="207"/>
      <c r="B284" s="207"/>
      <c r="C284" s="217"/>
      <c r="D284" s="218"/>
      <c r="E284" s="218"/>
      <c r="F284" s="219"/>
      <c r="G284" s="219"/>
      <c r="H284" s="207"/>
      <c r="I284" s="207"/>
      <c r="J284" s="217"/>
      <c r="K284" s="218"/>
      <c r="L284" s="218"/>
      <c r="M284" s="238"/>
      <c r="N284" s="238"/>
    </row>
    <row r="285" ht="17.25" customHeight="1" spans="1:14">
      <c r="A285" s="207" t="s">
        <v>725</v>
      </c>
      <c r="B285" s="207" t="s">
        <v>726</v>
      </c>
      <c r="C285" s="209">
        <f>SUM(C286)</f>
        <v>0</v>
      </c>
      <c r="D285" s="212">
        <f>SUM(D286)</f>
        <v>0</v>
      </c>
      <c r="E285" s="212">
        <f>SUM(E286)</f>
        <v>0</v>
      </c>
      <c r="F285" s="210">
        <f t="shared" si="66"/>
        <v>0</v>
      </c>
      <c r="G285" s="210">
        <f t="shared" si="67"/>
        <v>0</v>
      </c>
      <c r="H285" s="207" t="s">
        <v>512</v>
      </c>
      <c r="I285" s="207" t="s">
        <v>513</v>
      </c>
      <c r="J285" s="212">
        <f t="shared" ref="J285:L285" si="71">SUM(J286,J287,J289,J291,J293)</f>
        <v>0</v>
      </c>
      <c r="K285" s="212">
        <f t="shared" si="71"/>
        <v>2036</v>
      </c>
      <c r="L285" s="212">
        <f t="shared" si="71"/>
        <v>12</v>
      </c>
      <c r="M285" s="210">
        <f t="shared" si="69"/>
        <v>0</v>
      </c>
      <c r="N285" s="210">
        <f t="shared" si="70"/>
        <v>0.00589390962671906</v>
      </c>
    </row>
    <row r="286" ht="17.25" customHeight="1" spans="1:14">
      <c r="A286" s="207" t="s">
        <v>727</v>
      </c>
      <c r="B286" s="207" t="s">
        <v>728</v>
      </c>
      <c r="C286" s="209">
        <f>SUM(C287)</f>
        <v>0</v>
      </c>
      <c r="D286" s="212">
        <f>SUM(D287)</f>
        <v>0</v>
      </c>
      <c r="E286" s="212">
        <f>SUM(E287)</f>
        <v>0</v>
      </c>
      <c r="F286" s="210">
        <f t="shared" si="66"/>
        <v>0</v>
      </c>
      <c r="G286" s="210">
        <f t="shared" si="67"/>
        <v>0</v>
      </c>
      <c r="H286" s="207" t="s">
        <v>1380</v>
      </c>
      <c r="I286" s="207" t="s">
        <v>1381</v>
      </c>
      <c r="J286" s="214"/>
      <c r="K286" s="214"/>
      <c r="L286" s="214"/>
      <c r="M286" s="210">
        <f t="shared" si="69"/>
        <v>0</v>
      </c>
      <c r="N286" s="210">
        <f t="shared" si="70"/>
        <v>0</v>
      </c>
    </row>
    <row r="287" ht="17.25" customHeight="1" spans="1:14">
      <c r="A287" s="207" t="s">
        <v>1382</v>
      </c>
      <c r="B287" s="207" t="s">
        <v>1383</v>
      </c>
      <c r="C287" s="213"/>
      <c r="D287" s="213"/>
      <c r="E287" s="213"/>
      <c r="F287" s="210">
        <f t="shared" si="66"/>
        <v>0</v>
      </c>
      <c r="G287" s="210">
        <f t="shared" si="67"/>
        <v>0</v>
      </c>
      <c r="H287" s="207" t="s">
        <v>646</v>
      </c>
      <c r="I287" s="207" t="s">
        <v>647</v>
      </c>
      <c r="J287" s="212">
        <f t="shared" ref="J287:L287" si="72">SUM(J288)</f>
        <v>0</v>
      </c>
      <c r="K287" s="212">
        <f t="shared" si="72"/>
        <v>31</v>
      </c>
      <c r="L287" s="212">
        <f t="shared" si="72"/>
        <v>0</v>
      </c>
      <c r="M287" s="210">
        <f t="shared" si="69"/>
        <v>0</v>
      </c>
      <c r="N287" s="210">
        <f t="shared" si="70"/>
        <v>0</v>
      </c>
    </row>
    <row r="288" ht="17.25" customHeight="1" spans="1:14">
      <c r="A288" s="207"/>
      <c r="B288" s="207"/>
      <c r="C288" s="217"/>
      <c r="D288" s="218"/>
      <c r="E288" s="218"/>
      <c r="F288" s="219"/>
      <c r="G288" s="219"/>
      <c r="H288" s="207" t="s">
        <v>1384</v>
      </c>
      <c r="I288" s="207" t="s">
        <v>1385</v>
      </c>
      <c r="J288" s="214"/>
      <c r="K288" s="214">
        <v>31</v>
      </c>
      <c r="L288" s="214"/>
      <c r="M288" s="210">
        <f t="shared" si="69"/>
        <v>0</v>
      </c>
      <c r="N288" s="210">
        <f t="shared" si="70"/>
        <v>0</v>
      </c>
    </row>
    <row r="289" ht="17.25" customHeight="1" spans="1:14">
      <c r="A289" s="207" t="s">
        <v>510</v>
      </c>
      <c r="B289" s="207" t="s">
        <v>511</v>
      </c>
      <c r="C289" s="209">
        <f>SUM(C290,C291,C293,C295,C298)</f>
        <v>4984</v>
      </c>
      <c r="D289" s="212">
        <f>SUM(D290,D291,D293,D295,D298)</f>
        <v>39756</v>
      </c>
      <c r="E289" s="212">
        <f>SUM(E290,E291,E293,E295,E298)</f>
        <v>12</v>
      </c>
      <c r="F289" s="210">
        <f t="shared" ref="F289:F299" si="73">IFERROR($E289/C289,)</f>
        <v>0.00240770465489567</v>
      </c>
      <c r="G289" s="210">
        <f t="shared" ref="G289:G299" si="74">IFERROR($E289/D289,)</f>
        <v>0.000301841231512225</v>
      </c>
      <c r="H289" s="207" t="s">
        <v>658</v>
      </c>
      <c r="I289" s="207" t="s">
        <v>659</v>
      </c>
      <c r="J289" s="212">
        <f t="shared" ref="J289:L289" si="75">SUM(J290)</f>
        <v>0</v>
      </c>
      <c r="K289" s="212">
        <f t="shared" si="75"/>
        <v>1993</v>
      </c>
      <c r="L289" s="212">
        <f t="shared" si="75"/>
        <v>0</v>
      </c>
      <c r="M289" s="210">
        <f t="shared" si="69"/>
        <v>0</v>
      </c>
      <c r="N289" s="210">
        <f t="shared" si="70"/>
        <v>0</v>
      </c>
    </row>
    <row r="290" ht="17.25" customHeight="1" spans="1:14">
      <c r="A290" s="207" t="s">
        <v>1386</v>
      </c>
      <c r="B290" s="207" t="s">
        <v>1387</v>
      </c>
      <c r="C290" s="213"/>
      <c r="D290" s="213">
        <v>8748</v>
      </c>
      <c r="E290" s="213"/>
      <c r="F290" s="210">
        <f t="shared" si="73"/>
        <v>0</v>
      </c>
      <c r="G290" s="210">
        <f t="shared" si="74"/>
        <v>0</v>
      </c>
      <c r="H290" s="207" t="s">
        <v>1388</v>
      </c>
      <c r="I290" s="207" t="s">
        <v>1389</v>
      </c>
      <c r="J290" s="214"/>
      <c r="K290" s="214">
        <v>1993</v>
      </c>
      <c r="L290" s="214"/>
      <c r="M290" s="210">
        <f t="shared" si="69"/>
        <v>0</v>
      </c>
      <c r="N290" s="210">
        <f t="shared" si="70"/>
        <v>0</v>
      </c>
    </row>
    <row r="291" ht="17.25" customHeight="1" spans="1:14">
      <c r="A291" s="207" t="s">
        <v>644</v>
      </c>
      <c r="B291" s="207" t="s">
        <v>645</v>
      </c>
      <c r="C291" s="209">
        <f t="shared" ref="C291:C296" si="76">SUM(C292)</f>
        <v>0</v>
      </c>
      <c r="D291" s="212">
        <f t="shared" ref="D291:D296" si="77">SUM(D292)</f>
        <v>0</v>
      </c>
      <c r="E291" s="212">
        <f t="shared" ref="E291:E296" si="78">SUM(E292)</f>
        <v>0</v>
      </c>
      <c r="F291" s="210">
        <f t="shared" si="73"/>
        <v>0</v>
      </c>
      <c r="G291" s="210">
        <f t="shared" si="74"/>
        <v>0</v>
      </c>
      <c r="H291" s="207" t="s">
        <v>664</v>
      </c>
      <c r="I291" s="207" t="s">
        <v>665</v>
      </c>
      <c r="J291" s="212">
        <f t="shared" ref="J291:L291" si="79">SUM(J292)</f>
        <v>0</v>
      </c>
      <c r="K291" s="212">
        <f t="shared" si="79"/>
        <v>12</v>
      </c>
      <c r="L291" s="212">
        <f t="shared" si="79"/>
        <v>12</v>
      </c>
      <c r="M291" s="210">
        <f t="shared" si="69"/>
        <v>0</v>
      </c>
      <c r="N291" s="210">
        <f t="shared" si="70"/>
        <v>1</v>
      </c>
    </row>
    <row r="292" ht="17.25" customHeight="1" spans="1:14">
      <c r="A292" s="207" t="s">
        <v>1390</v>
      </c>
      <c r="B292" s="207" t="s">
        <v>1391</v>
      </c>
      <c r="C292" s="213"/>
      <c r="D292" s="213"/>
      <c r="E292" s="213"/>
      <c r="F292" s="210">
        <f t="shared" si="73"/>
        <v>0</v>
      </c>
      <c r="G292" s="210">
        <f t="shared" si="74"/>
        <v>0</v>
      </c>
      <c r="H292" s="207" t="s">
        <v>1392</v>
      </c>
      <c r="I292" s="207" t="s">
        <v>1393</v>
      </c>
      <c r="J292" s="214"/>
      <c r="K292" s="214">
        <v>12</v>
      </c>
      <c r="L292" s="214">
        <v>12</v>
      </c>
      <c r="M292" s="210">
        <f t="shared" si="69"/>
        <v>0</v>
      </c>
      <c r="N292" s="210">
        <f t="shared" si="70"/>
        <v>1</v>
      </c>
    </row>
    <row r="293" ht="17.25" customHeight="1" spans="1:14">
      <c r="A293" s="207" t="s">
        <v>656</v>
      </c>
      <c r="B293" s="207" t="s">
        <v>657</v>
      </c>
      <c r="C293" s="209">
        <f t="shared" si="76"/>
        <v>0</v>
      </c>
      <c r="D293" s="212">
        <f t="shared" si="77"/>
        <v>3024</v>
      </c>
      <c r="E293" s="212">
        <f t="shared" si="78"/>
        <v>12</v>
      </c>
      <c r="F293" s="210">
        <f t="shared" si="73"/>
        <v>0</v>
      </c>
      <c r="G293" s="210">
        <f t="shared" si="74"/>
        <v>0.00396825396825397</v>
      </c>
      <c r="H293" s="207" t="s">
        <v>670</v>
      </c>
      <c r="I293" s="207" t="s">
        <v>671</v>
      </c>
      <c r="J293" s="214"/>
      <c r="K293" s="214"/>
      <c r="L293" s="214"/>
      <c r="M293" s="210">
        <f t="shared" si="69"/>
        <v>0</v>
      </c>
      <c r="N293" s="210">
        <f t="shared" si="70"/>
        <v>0</v>
      </c>
    </row>
    <row r="294" ht="17.25" customHeight="1" spans="1:14">
      <c r="A294" s="207" t="s">
        <v>1394</v>
      </c>
      <c r="B294" s="207" t="s">
        <v>1395</v>
      </c>
      <c r="C294" s="213"/>
      <c r="D294" s="213">
        <v>3024</v>
      </c>
      <c r="E294" s="209">
        <f>$K$292</f>
        <v>12</v>
      </c>
      <c r="F294" s="210">
        <f t="shared" si="73"/>
        <v>0</v>
      </c>
      <c r="G294" s="210">
        <f t="shared" si="74"/>
        <v>0.00396825396825397</v>
      </c>
      <c r="H294" s="207"/>
      <c r="I294" s="207"/>
      <c r="J294" s="217"/>
      <c r="K294" s="218"/>
      <c r="L294" s="218"/>
      <c r="M294" s="238"/>
      <c r="N294" s="238"/>
    </row>
    <row r="295" ht="17.25" customHeight="1" spans="1:14">
      <c r="A295" s="207" t="s">
        <v>668</v>
      </c>
      <c r="B295" s="207" t="s">
        <v>669</v>
      </c>
      <c r="C295" s="209">
        <f t="shared" si="76"/>
        <v>0</v>
      </c>
      <c r="D295" s="212">
        <f t="shared" si="77"/>
        <v>0</v>
      </c>
      <c r="E295" s="212">
        <f t="shared" si="78"/>
        <v>0</v>
      </c>
      <c r="F295" s="210">
        <f t="shared" si="73"/>
        <v>0</v>
      </c>
      <c r="G295" s="210">
        <f t="shared" si="74"/>
        <v>0</v>
      </c>
      <c r="H295" s="207"/>
      <c r="I295" s="207"/>
      <c r="J295" s="217"/>
      <c r="K295" s="218"/>
      <c r="L295" s="218"/>
      <c r="M295" s="238"/>
      <c r="N295" s="238"/>
    </row>
    <row r="296" ht="17.25" customHeight="1" spans="1:14">
      <c r="A296" s="207" t="s">
        <v>1396</v>
      </c>
      <c r="B296" s="207" t="s">
        <v>1397</v>
      </c>
      <c r="C296" s="209">
        <f t="shared" si="76"/>
        <v>0</v>
      </c>
      <c r="D296" s="212">
        <f t="shared" si="77"/>
        <v>0</v>
      </c>
      <c r="E296" s="212">
        <f t="shared" si="78"/>
        <v>0</v>
      </c>
      <c r="F296" s="210">
        <f t="shared" si="73"/>
        <v>0</v>
      </c>
      <c r="G296" s="210">
        <f t="shared" si="74"/>
        <v>0</v>
      </c>
      <c r="H296" s="207"/>
      <c r="I296" s="207"/>
      <c r="J296" s="217"/>
      <c r="K296" s="218"/>
      <c r="L296" s="218"/>
      <c r="M296" s="238"/>
      <c r="N296" s="238"/>
    </row>
    <row r="297" ht="17.25" customHeight="1" spans="1:14">
      <c r="A297" s="207" t="s">
        <v>1398</v>
      </c>
      <c r="B297" s="207" t="s">
        <v>1399</v>
      </c>
      <c r="C297" s="213"/>
      <c r="D297" s="213"/>
      <c r="E297" s="213"/>
      <c r="F297" s="210">
        <f t="shared" si="73"/>
        <v>0</v>
      </c>
      <c r="G297" s="210">
        <f t="shared" si="74"/>
        <v>0</v>
      </c>
      <c r="H297" s="207"/>
      <c r="I297" s="207"/>
      <c r="J297" s="217"/>
      <c r="K297" s="218"/>
      <c r="L297" s="218"/>
      <c r="M297" s="238"/>
      <c r="N297" s="238"/>
    </row>
    <row r="298" ht="17.25" customHeight="1" spans="1:14">
      <c r="A298" s="207" t="s">
        <v>688</v>
      </c>
      <c r="B298" s="207" t="s">
        <v>689</v>
      </c>
      <c r="C298" s="209">
        <f>SUM(C299)</f>
        <v>4984</v>
      </c>
      <c r="D298" s="212">
        <f>SUM(D299)</f>
        <v>27984</v>
      </c>
      <c r="E298" s="212">
        <f>SUM(E299)</f>
        <v>0</v>
      </c>
      <c r="F298" s="210">
        <f t="shared" si="73"/>
        <v>0</v>
      </c>
      <c r="G298" s="210">
        <f t="shared" si="74"/>
        <v>0</v>
      </c>
      <c r="H298" s="207" t="s">
        <v>729</v>
      </c>
      <c r="I298" s="207" t="s">
        <v>488</v>
      </c>
      <c r="J298" s="212">
        <f t="shared" ref="J298:L298" si="80">J299</f>
        <v>4984</v>
      </c>
      <c r="K298" s="212">
        <f t="shared" si="80"/>
        <v>27985</v>
      </c>
      <c r="L298" s="212">
        <f t="shared" si="80"/>
        <v>230</v>
      </c>
      <c r="M298" s="210">
        <f t="shared" ref="M298:M301" si="81">IFERROR($L298/J298,)</f>
        <v>0.0461476725521669</v>
      </c>
      <c r="N298" s="210">
        <f t="shared" ref="N298:N301" si="82">IFERROR($L298/K298,)</f>
        <v>0.00821868858316955</v>
      </c>
    </row>
    <row r="299" ht="17.25" customHeight="1" spans="1:14">
      <c r="A299" s="207" t="s">
        <v>1400</v>
      </c>
      <c r="B299" s="207" t="s">
        <v>1401</v>
      </c>
      <c r="C299" s="213">
        <v>4984</v>
      </c>
      <c r="D299" s="213">
        <v>27984</v>
      </c>
      <c r="E299" s="213"/>
      <c r="F299" s="210">
        <f t="shared" si="73"/>
        <v>0</v>
      </c>
      <c r="G299" s="210">
        <f t="shared" si="74"/>
        <v>0</v>
      </c>
      <c r="H299" s="207" t="s">
        <v>1402</v>
      </c>
      <c r="I299" s="207" t="s">
        <v>1403</v>
      </c>
      <c r="J299" s="214">
        <v>4984</v>
      </c>
      <c r="K299" s="214">
        <v>27985</v>
      </c>
      <c r="L299" s="214">
        <v>230</v>
      </c>
      <c r="M299" s="210">
        <f t="shared" si="81"/>
        <v>0.0461476725521669</v>
      </c>
      <c r="N299" s="210">
        <f t="shared" si="82"/>
        <v>0.00821868858316955</v>
      </c>
    </row>
    <row r="300" ht="17.25" customHeight="1" spans="1:14">
      <c r="A300" s="207"/>
      <c r="B300" s="207"/>
      <c r="C300" s="217"/>
      <c r="D300" s="218"/>
      <c r="E300" s="218"/>
      <c r="F300" s="219"/>
      <c r="G300" s="219"/>
      <c r="H300" s="207"/>
      <c r="I300" s="207"/>
      <c r="J300" s="217"/>
      <c r="K300" s="218"/>
      <c r="L300" s="218"/>
      <c r="M300" s="238"/>
      <c r="N300" s="238"/>
    </row>
    <row r="301" ht="17.25" customHeight="1" spans="1:14">
      <c r="A301" s="207"/>
      <c r="B301" s="236" t="s">
        <v>61</v>
      </c>
      <c r="C301" s="223">
        <f>SUM(C283,C285,C289)</f>
        <v>24984</v>
      </c>
      <c r="D301" s="237">
        <f>SUM(D283,D285,D289)</f>
        <v>49411</v>
      </c>
      <c r="E301" s="237">
        <f>SUM(E283,E285,E289)</f>
        <v>20012</v>
      </c>
      <c r="F301" s="210">
        <f>IFERROR($E301/C301,)</f>
        <v>0.800992635286583</v>
      </c>
      <c r="G301" s="210">
        <f>IFERROR($E301/D301,)</f>
        <v>0.405011029932606</v>
      </c>
      <c r="H301" s="207"/>
      <c r="I301" s="236" t="s">
        <v>749</v>
      </c>
      <c r="J301" s="223">
        <f t="shared" ref="J301:L301" si="83">SUM(J283,J285,J298)</f>
        <v>24984</v>
      </c>
      <c r="K301" s="237">
        <f t="shared" si="83"/>
        <v>49411</v>
      </c>
      <c r="L301" s="237">
        <f t="shared" si="83"/>
        <v>20012</v>
      </c>
      <c r="M301" s="210">
        <f t="shared" si="81"/>
        <v>0.800992635286583</v>
      </c>
      <c r="N301" s="210">
        <f t="shared" si="82"/>
        <v>0.405011029932606</v>
      </c>
    </row>
  </sheetData>
  <mergeCells count="13">
    <mergeCell ref="A2:N2"/>
    <mergeCell ref="A4:G4"/>
    <mergeCell ref="H4:N4"/>
    <mergeCell ref="E5:G5"/>
    <mergeCell ref="L5:N5"/>
    <mergeCell ref="A5:A6"/>
    <mergeCell ref="B5:B6"/>
    <mergeCell ref="C5:C6"/>
    <mergeCell ref="D5:D6"/>
    <mergeCell ref="H5:H6"/>
    <mergeCell ref="I5:I6"/>
    <mergeCell ref="J5:J6"/>
    <mergeCell ref="K5:K6"/>
  </mergeCells>
  <pageMargins left="0.75" right="0.75" top="1" bottom="1" header="0.5" footer="0.5"/>
  <pageSetup paperSize="8" scale="73"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表1一般公共预算收入表</vt:lpstr>
      <vt:lpstr>表2一般公共预算支出表</vt:lpstr>
      <vt:lpstr>表3一般公共预算收支平衡表</vt:lpstr>
      <vt:lpstr>表4一般公共预算支出资金来源表</vt:lpstr>
      <vt:lpstr>表5一般公共预算支出经济分类表</vt:lpstr>
      <vt:lpstr>表6税收返还和转移性支出预算明细表</vt:lpstr>
      <vt:lpstr>表7政府一般债务限额和余额情况表</vt:lpstr>
      <vt:lpstr>表8一般公共预算支出“三公”经费预算表</vt:lpstr>
      <vt:lpstr>表9-1政府性基金预算收支表</vt:lpstr>
      <vt:lpstr>表9-2政府性基金预算收支表</vt:lpstr>
      <vt:lpstr>表9-3政府性基金预算收支表</vt:lpstr>
      <vt:lpstr>表10政府性基金预算支出资金来源表</vt:lpstr>
      <vt:lpstr>表11政府性基金转移性支出预算明细表</vt:lpstr>
      <vt:lpstr>表12专项债务限额和债务余额情况表</vt:lpstr>
      <vt:lpstr>表13国有资本经营预算收支表</vt:lpstr>
      <vt:lpstr>表14社会保险基金预算收入表</vt:lpstr>
      <vt:lpstr>表15社会保险基金预算支出表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相忘于江湖</cp:lastModifiedBy>
  <dcterms:created xsi:type="dcterms:W3CDTF">2024-07-10T06:23:00Z</dcterms:created>
  <dcterms:modified xsi:type="dcterms:W3CDTF">2025-05-21T07:37:07Z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130763B8B7FB44CDB26386BB4C7596CA_12</vt:lpwstr>
  </property>
  <property fmtid="{D5CDD505-2E9C-101B-9397-08002B2CF9AE}" pid="3" name="KSOProductBuildVer">
    <vt:lpwstr>2052-12.1.0.21171</vt:lpwstr>
  </property>
</Properties>
</file>