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17655" firstSheet="7" activeTab="8"/>
  </bookViews>
  <sheets>
    <sheet name="一般公共预算收入表" sheetId="2" r:id="rId1"/>
    <sheet name="一般公共预算支出表" sheetId="3" r:id="rId2"/>
    <sheet name="一般公共预算收支平衡表" sheetId="5" r:id="rId3"/>
    <sheet name="一般公共预算支出经济分类表" sheetId="9" r:id="rId4"/>
    <sheet name="政府一般债务限额和余额情况表" sheetId="30" r:id="rId5"/>
    <sheet name="一般公共预算支出“三公”经费预算表" sheetId="14" r:id="rId6"/>
    <sheet name="政府性基金预算收支表" sheetId="15" r:id="rId7"/>
    <sheet name="政府性基金预算支出资金来源表" sheetId="17" r:id="rId8"/>
    <sheet name="专项债务限额和债务余额情况表" sheetId="32" r:id="rId9"/>
    <sheet name="国有资本经营预算收支表" sheetId="23" r:id="rId10"/>
    <sheet name="社会保险基金预算收入表" sheetId="33" r:id="rId11"/>
    <sheet name="社会保险基金预算支出表" sheetId="34" r:id="rId12"/>
  </sheets>
  <definedNames>
    <definedName name="ABD">#REF!</definedName>
    <definedName name="addsdsads">#N/A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Author</author>
  </authors>
  <commentList>
    <comment ref="E82" authorId="0">
      <text>
        <r>
          <rPr>
            <b/>
            <sz val="9"/>
            <rFont val="宋体"/>
            <charset val="134"/>
          </rPr>
          <t>引用一般公共预算年终结余_上年执行数。</t>
        </r>
      </text>
    </comment>
    <comment ref="E87" authorId="0">
      <text>
        <r>
          <rPr>
            <b/>
            <sz val="9"/>
            <rFont val="宋体"/>
            <charset val="134"/>
          </rPr>
          <t>引用表九政府性基金预算调出资金</t>
        </r>
      </text>
    </comment>
    <comment ref="E88" authorId="0">
      <text>
        <r>
          <rPr>
            <b/>
            <sz val="9"/>
            <rFont val="宋体"/>
            <charset val="134"/>
          </rPr>
          <t>引用表十一国有资本经营预算调出资金</t>
        </r>
      </text>
    </comment>
  </commentList>
</comments>
</file>

<file path=xl/sharedStrings.xml><?xml version="1.0" encoding="utf-8"?>
<sst xmlns="http://schemas.openxmlformats.org/spreadsheetml/2006/main" count="1651" uniqueCount="1225">
  <si>
    <r>
      <rPr>
        <sz val="18"/>
        <color rgb="FF000000"/>
        <rFont val="Times New Roman"/>
        <charset val="134"/>
      </rPr>
      <t>2026</t>
    </r>
    <r>
      <rPr>
        <sz val="18"/>
        <color rgb="FF000000"/>
        <rFont val="宋体"/>
        <charset val="134"/>
      </rPr>
      <t>年一般公共预算收入表</t>
    </r>
  </si>
  <si>
    <t>单位：万元</t>
  </si>
  <si>
    <t>项目</t>
  </si>
  <si>
    <t>上年
预算数</t>
  </si>
  <si>
    <t xml:space="preserve">上年预
计执行数 </t>
  </si>
  <si>
    <t>预算数</t>
  </si>
  <si>
    <t>科目编码</t>
  </si>
  <si>
    <t>科目名称</t>
  </si>
  <si>
    <t>金额</t>
  </si>
  <si>
    <t>为上年预算数的%</t>
  </si>
  <si>
    <t>为上年预计执行数的%</t>
  </si>
  <si>
    <t>101</t>
  </si>
  <si>
    <t>税收收入</t>
  </si>
  <si>
    <t>10101</t>
  </si>
  <si>
    <t>增值税</t>
  </si>
  <si>
    <t>10104</t>
  </si>
  <si>
    <t>企业所得税</t>
  </si>
  <si>
    <t>10106</t>
  </si>
  <si>
    <t>个人所得税</t>
  </si>
  <si>
    <t>10107</t>
  </si>
  <si>
    <t>资源税</t>
  </si>
  <si>
    <t>10109</t>
  </si>
  <si>
    <t>城市维护建设税</t>
  </si>
  <si>
    <t>10110</t>
  </si>
  <si>
    <t>房产税</t>
  </si>
  <si>
    <t>10111</t>
  </si>
  <si>
    <t>印花税</t>
  </si>
  <si>
    <t>10112</t>
  </si>
  <si>
    <t>城镇土地使用税</t>
  </si>
  <si>
    <t>10113</t>
  </si>
  <si>
    <t>土地增值税</t>
  </si>
  <si>
    <t>10114</t>
  </si>
  <si>
    <t>车船税</t>
  </si>
  <si>
    <t>10118</t>
  </si>
  <si>
    <t>耕地占用税</t>
  </si>
  <si>
    <t>10119</t>
  </si>
  <si>
    <t>契税</t>
  </si>
  <si>
    <t>10120</t>
  </si>
  <si>
    <t>烟叶税</t>
  </si>
  <si>
    <t>10121</t>
  </si>
  <si>
    <t>环境保护税</t>
  </si>
  <si>
    <t>10199</t>
  </si>
  <si>
    <t>其他税收收入</t>
  </si>
  <si>
    <t>103</t>
  </si>
  <si>
    <t>非税收入</t>
  </si>
  <si>
    <t>10302</t>
  </si>
  <si>
    <t>专项收入</t>
  </si>
  <si>
    <t>10304</t>
  </si>
  <si>
    <t>行政事业性收费收入</t>
  </si>
  <si>
    <t>10305</t>
  </si>
  <si>
    <t>罚没收入</t>
  </si>
  <si>
    <t>10306</t>
  </si>
  <si>
    <t>国有资本经营收入</t>
  </si>
  <si>
    <t>10307</t>
  </si>
  <si>
    <t>国有资源（资产）有偿使用收入</t>
  </si>
  <si>
    <t>10308</t>
  </si>
  <si>
    <t>捐赠收入</t>
  </si>
  <si>
    <t>10309</t>
  </si>
  <si>
    <t>政府住房基金收入</t>
  </si>
  <si>
    <t>10399</t>
  </si>
  <si>
    <t>其他收入</t>
  </si>
  <si>
    <t>收入总计</t>
  </si>
  <si>
    <t xml:space="preserve"> </t>
  </si>
  <si>
    <r>
      <rPr>
        <sz val="18"/>
        <color theme="1"/>
        <rFont val="Times New Roman"/>
        <charset val="134"/>
      </rPr>
      <t>2026</t>
    </r>
    <r>
      <rPr>
        <sz val="18"/>
        <color theme="1"/>
        <rFont val="宋体"/>
        <charset val="134"/>
      </rPr>
      <t>年一般公共预算支出表</t>
    </r>
  </si>
  <si>
    <t>201</t>
  </si>
  <si>
    <t>一般公共服务支出</t>
  </si>
  <si>
    <t>202</t>
  </si>
  <si>
    <t>外交支出</t>
  </si>
  <si>
    <t>203</t>
  </si>
  <si>
    <t>国防支出</t>
  </si>
  <si>
    <t>204</t>
  </si>
  <si>
    <t>公共安全支出</t>
  </si>
  <si>
    <t>205</t>
  </si>
  <si>
    <t>教育支出</t>
  </si>
  <si>
    <t>206</t>
  </si>
  <si>
    <t>科学技术支出</t>
  </si>
  <si>
    <t>207</t>
  </si>
  <si>
    <t>文化旅游体育与传媒支出</t>
  </si>
  <si>
    <t>208</t>
  </si>
  <si>
    <t>社会保障和就业支出</t>
  </si>
  <si>
    <t>210</t>
  </si>
  <si>
    <t>卫生健康支出</t>
  </si>
  <si>
    <t>211</t>
  </si>
  <si>
    <t>节能环保支出</t>
  </si>
  <si>
    <t>212</t>
  </si>
  <si>
    <t>城乡社区支出</t>
  </si>
  <si>
    <t>213</t>
  </si>
  <si>
    <t>农林水支出</t>
  </si>
  <si>
    <t>214</t>
  </si>
  <si>
    <t>交通运输支出</t>
  </si>
  <si>
    <t>215</t>
  </si>
  <si>
    <t>资源勘探工业信息等支出</t>
  </si>
  <si>
    <t>216</t>
  </si>
  <si>
    <t>商业服务业等支出</t>
  </si>
  <si>
    <t>217</t>
  </si>
  <si>
    <t>金融支出</t>
  </si>
  <si>
    <t>219</t>
  </si>
  <si>
    <t>援助其他地区支出</t>
  </si>
  <si>
    <t>220</t>
  </si>
  <si>
    <t>自然资源海洋气象等支出</t>
  </si>
  <si>
    <t>221</t>
  </si>
  <si>
    <t>住房保障支出</t>
  </si>
  <si>
    <t>222</t>
  </si>
  <si>
    <t>粮油物资储备支出</t>
  </si>
  <si>
    <t>224</t>
  </si>
  <si>
    <t>灾害防治及应急管理支出</t>
  </si>
  <si>
    <t>227</t>
  </si>
  <si>
    <t>预备费</t>
  </si>
  <si>
    <t>229</t>
  </si>
  <si>
    <t>其他支出</t>
  </si>
  <si>
    <t>232</t>
  </si>
  <si>
    <t>债务付息支出</t>
  </si>
  <si>
    <t>233</t>
  </si>
  <si>
    <t>债务发行费用支出</t>
  </si>
  <si>
    <t xml:space="preserve"> 支出总计</t>
  </si>
  <si>
    <r>
      <rPr>
        <sz val="18"/>
        <color theme="1"/>
        <rFont val="Times New Roman"/>
        <charset val="134"/>
      </rPr>
      <t>2026</t>
    </r>
    <r>
      <rPr>
        <sz val="18"/>
        <color theme="1"/>
        <rFont val="宋体"/>
        <charset val="134"/>
      </rPr>
      <t>年一般公共预算收支平衡表</t>
    </r>
  </si>
  <si>
    <t>收入</t>
  </si>
  <si>
    <t>支出</t>
  </si>
  <si>
    <t>地方本级收入合计</t>
  </si>
  <si>
    <t>地方本级支出合计</t>
  </si>
  <si>
    <t>110</t>
  </si>
  <si>
    <t>转移性收入</t>
  </si>
  <si>
    <t>230</t>
  </si>
  <si>
    <t>转移性支出</t>
  </si>
  <si>
    <t>上级补助收入</t>
  </si>
  <si>
    <t>补助下级支出</t>
  </si>
  <si>
    <t>11001</t>
  </si>
  <si>
    <t>返还性收入</t>
  </si>
  <si>
    <t>1100102</t>
  </si>
  <si>
    <t>所得税基数返还收入</t>
  </si>
  <si>
    <t>1100103</t>
  </si>
  <si>
    <t>成品油税费改革税收返还收入</t>
  </si>
  <si>
    <t>1100104</t>
  </si>
  <si>
    <t>增值税税收返还收入</t>
  </si>
  <si>
    <t>1100105</t>
  </si>
  <si>
    <t>消费税税收返还收入</t>
  </si>
  <si>
    <t>1100106</t>
  </si>
  <si>
    <t>增值税“五五分享”税收返还收入</t>
  </si>
  <si>
    <t>1100199</t>
  </si>
  <si>
    <t>其他返还性收入</t>
  </si>
  <si>
    <t>11002</t>
  </si>
  <si>
    <t>一般性转移支付收入</t>
  </si>
  <si>
    <t>1100201</t>
  </si>
  <si>
    <t>体制补助收入</t>
  </si>
  <si>
    <t>1100202</t>
  </si>
  <si>
    <t>均衡性转移支付收入</t>
  </si>
  <si>
    <t>1100207</t>
  </si>
  <si>
    <t>县级基本财力保障机制奖补资金收入</t>
  </si>
  <si>
    <t>1100208</t>
  </si>
  <si>
    <t>结算补助收入</t>
  </si>
  <si>
    <t>1100212</t>
  </si>
  <si>
    <t>资源枯竭型城市转移支付补助收入</t>
  </si>
  <si>
    <t>1100214</t>
  </si>
  <si>
    <t>企业事业单位划转补助收入</t>
  </si>
  <si>
    <t>1100225</t>
  </si>
  <si>
    <t>产粮（油）大县奖励资金收入</t>
  </si>
  <si>
    <t>1100226</t>
  </si>
  <si>
    <t>重点生态功能区转移支付收入</t>
  </si>
  <si>
    <t>1100227</t>
  </si>
  <si>
    <t>固定数额补助收入</t>
  </si>
  <si>
    <t>1100228</t>
  </si>
  <si>
    <t>革命老区转移支付收入</t>
  </si>
  <si>
    <t>1100229</t>
  </si>
  <si>
    <t>民族地区转移支付收入</t>
  </si>
  <si>
    <t>1100230</t>
  </si>
  <si>
    <t>边境地区转移支付收入</t>
  </si>
  <si>
    <t>1100231</t>
  </si>
  <si>
    <t>巩固脱贫攻坚成果衔接乡村振兴转移支付收入</t>
  </si>
  <si>
    <t>1100241</t>
  </si>
  <si>
    <t>一般公共服务共同财政事权转移支付收入</t>
  </si>
  <si>
    <t>1100242</t>
  </si>
  <si>
    <t>外交共同财政事权转移支付收入</t>
  </si>
  <si>
    <t>1100243</t>
  </si>
  <si>
    <t>国防共同财政事权转移支付收入</t>
  </si>
  <si>
    <t>1100244</t>
  </si>
  <si>
    <t>公共安全共同财政事权转移支付收入</t>
  </si>
  <si>
    <t>1100245</t>
  </si>
  <si>
    <t>教育共同财政事权转移支付收入</t>
  </si>
  <si>
    <t>1100246</t>
  </si>
  <si>
    <t>科学技术共同财政事权转移支付收入</t>
  </si>
  <si>
    <t>1100247</t>
  </si>
  <si>
    <t>文化旅游体育与传媒共同财政事权转移支付收入</t>
  </si>
  <si>
    <t>1100248</t>
  </si>
  <si>
    <t>社会保障和就业共同财政事权转移支付收入</t>
  </si>
  <si>
    <t>1100249</t>
  </si>
  <si>
    <t>医疗卫生共同财政事权转移支付收入</t>
  </si>
  <si>
    <t>1100250</t>
  </si>
  <si>
    <t>节能环保共同财政事权转移支付收入</t>
  </si>
  <si>
    <t>1100251</t>
  </si>
  <si>
    <t>城乡社区共同财政事权转移支付收入</t>
  </si>
  <si>
    <t>1100252</t>
  </si>
  <si>
    <t>农林水共同财政事权转移支付收入</t>
  </si>
  <si>
    <t>1100253</t>
  </si>
  <si>
    <t>交通运输共同财政事权转移支付收入</t>
  </si>
  <si>
    <t>1100254</t>
  </si>
  <si>
    <t>资源勘探工业信息等共同财政事权转移支付收入</t>
  </si>
  <si>
    <t>1100255</t>
  </si>
  <si>
    <t>商业服务业等共同财政事权转移支付收入</t>
  </si>
  <si>
    <t>1100256</t>
  </si>
  <si>
    <t>金融共同财政事权转移支付收入</t>
  </si>
  <si>
    <t>1100257</t>
  </si>
  <si>
    <t>自然资源海洋气象等共同财政事权转移支付收入</t>
  </si>
  <si>
    <t>1100258</t>
  </si>
  <si>
    <t>住房保障共同财政事权转移支付收入</t>
  </si>
  <si>
    <t>1100259</t>
  </si>
  <si>
    <t>粮油物资储备共同财政事权转移支付收入</t>
  </si>
  <si>
    <t>1100260</t>
  </si>
  <si>
    <t>灾害防治及应急管理共同财政事权转移支付收入</t>
  </si>
  <si>
    <t>1100269</t>
  </si>
  <si>
    <t>其他共同财政事权转移支付收入</t>
  </si>
  <si>
    <t>1100296</t>
  </si>
  <si>
    <t>增值税留抵退税转移支付收入</t>
  </si>
  <si>
    <t>1100297</t>
  </si>
  <si>
    <t>其他退税减税降费转移支付收入</t>
  </si>
  <si>
    <t>1100298</t>
  </si>
  <si>
    <t>补充县区财力转移支付收入</t>
  </si>
  <si>
    <t>1100299</t>
  </si>
  <si>
    <t>其他一般性转移支付收入</t>
  </si>
  <si>
    <t>11003</t>
  </si>
  <si>
    <t>专项转移支付收入</t>
  </si>
  <si>
    <t>1100301</t>
  </si>
  <si>
    <t>一般公共服务</t>
  </si>
  <si>
    <t>1100302</t>
  </si>
  <si>
    <t>外交</t>
  </si>
  <si>
    <t>1100303</t>
  </si>
  <si>
    <t>国防</t>
  </si>
  <si>
    <t>1100304</t>
  </si>
  <si>
    <t>公共安全</t>
  </si>
  <si>
    <t>1100305</t>
  </si>
  <si>
    <t>教育</t>
  </si>
  <si>
    <t>1100306</t>
  </si>
  <si>
    <t>科学技术</t>
  </si>
  <si>
    <t>1100307</t>
  </si>
  <si>
    <t>文化旅游体育与传媒</t>
  </si>
  <si>
    <t>1100308</t>
  </si>
  <si>
    <t>社会保障和就业</t>
  </si>
  <si>
    <t>1100310</t>
  </si>
  <si>
    <t>卫生健康</t>
  </si>
  <si>
    <t>1100311</t>
  </si>
  <si>
    <t>节能环保</t>
  </si>
  <si>
    <t>1100312</t>
  </si>
  <si>
    <t>城乡社区</t>
  </si>
  <si>
    <t>1100313</t>
  </si>
  <si>
    <t>农林水</t>
  </si>
  <si>
    <t>1100314</t>
  </si>
  <si>
    <t>交通运输</t>
  </si>
  <si>
    <t>1100315</t>
  </si>
  <si>
    <t>资源勘探工业信息等</t>
  </si>
  <si>
    <t>1100316</t>
  </si>
  <si>
    <t>商业服务业等</t>
  </si>
  <si>
    <t>1100317</t>
  </si>
  <si>
    <t>金融</t>
  </si>
  <si>
    <t>1100320</t>
  </si>
  <si>
    <t>自然资源海洋气象等</t>
  </si>
  <si>
    <t>1100321</t>
  </si>
  <si>
    <t>住房保障</t>
  </si>
  <si>
    <t>1100322</t>
  </si>
  <si>
    <t>粮油物资储备</t>
  </si>
  <si>
    <t>1100324</t>
  </si>
  <si>
    <t>灾害防治及应急管理</t>
  </si>
  <si>
    <t>1100399</t>
  </si>
  <si>
    <t>11006</t>
  </si>
  <si>
    <t>上解收入</t>
  </si>
  <si>
    <t>23006</t>
  </si>
  <si>
    <t>上解支出</t>
  </si>
  <si>
    <t>1100601</t>
  </si>
  <si>
    <t>体制上解收入</t>
  </si>
  <si>
    <t>2300601</t>
  </si>
  <si>
    <t>体制上解支出</t>
  </si>
  <si>
    <t>1100602</t>
  </si>
  <si>
    <t>专项上解收入</t>
  </si>
  <si>
    <t>2300602</t>
  </si>
  <si>
    <t>专项上解支出</t>
  </si>
  <si>
    <t>11008</t>
  </si>
  <si>
    <t>上年结余收入</t>
  </si>
  <si>
    <t>23008</t>
  </si>
  <si>
    <t>调出资金</t>
  </si>
  <si>
    <t>1100801</t>
  </si>
  <si>
    <t>一般公共预算上年结余收入</t>
  </si>
  <si>
    <t>2300899</t>
  </si>
  <si>
    <t>其他调出资金</t>
  </si>
  <si>
    <t>23009</t>
  </si>
  <si>
    <t>年终结余</t>
  </si>
  <si>
    <t>2300901</t>
  </si>
  <si>
    <t>一般公共预算年终结余</t>
  </si>
  <si>
    <t>11009</t>
  </si>
  <si>
    <t>调入资金</t>
  </si>
  <si>
    <t>23011</t>
  </si>
  <si>
    <t>债务转贷支出</t>
  </si>
  <si>
    <t>1100901</t>
  </si>
  <si>
    <t>调入一般公共预算资金</t>
  </si>
  <si>
    <t>2301101</t>
  </si>
  <si>
    <t>地方政府一般债券转贷支出</t>
  </si>
  <si>
    <t>110090102</t>
  </si>
  <si>
    <t>从政府性基金预算调入一般公共预算</t>
  </si>
  <si>
    <t>2301102</t>
  </si>
  <si>
    <t>地方政府向外国政府借款转贷支出</t>
  </si>
  <si>
    <t>110090103</t>
  </si>
  <si>
    <t>从国有资本经营预算调入一般公共预算</t>
  </si>
  <si>
    <t>2301103</t>
  </si>
  <si>
    <t>地方政府向国际组织借款转贷支出</t>
  </si>
  <si>
    <t>110090199</t>
  </si>
  <si>
    <t>从其他资金调入一般公共预算</t>
  </si>
  <si>
    <t>2301104</t>
  </si>
  <si>
    <t>地方政府其他一般债务转贷支出</t>
  </si>
  <si>
    <t>11011</t>
  </si>
  <si>
    <t>债务转贷收入</t>
  </si>
  <si>
    <t>23015</t>
  </si>
  <si>
    <t>安排预算稳定调节基金</t>
  </si>
  <si>
    <t>1101101</t>
  </si>
  <si>
    <t>地方政府一般债务转贷收入</t>
  </si>
  <si>
    <t>23016</t>
  </si>
  <si>
    <t>补充预算周转金</t>
  </si>
  <si>
    <t>110110101</t>
  </si>
  <si>
    <t>地方政府一般债券转贷收入</t>
  </si>
  <si>
    <t>23021</t>
  </si>
  <si>
    <t>区域间转移性支出</t>
  </si>
  <si>
    <t>110110102</t>
  </si>
  <si>
    <t>地方政府向外国政府借款转贷收入</t>
  </si>
  <si>
    <t>2302101</t>
  </si>
  <si>
    <t>110110103</t>
  </si>
  <si>
    <t>地方政府向国际组织借款转贷收入</t>
  </si>
  <si>
    <t>2302102</t>
  </si>
  <si>
    <t>生态保护补偿转移性支出</t>
  </si>
  <si>
    <t>110110104</t>
  </si>
  <si>
    <t>地方政府其他一般债务转贷收入</t>
  </si>
  <si>
    <t>2302103</t>
  </si>
  <si>
    <t>土地指标调剂转移性支出</t>
  </si>
  <si>
    <t>11015</t>
  </si>
  <si>
    <t>动用预算稳定调节基金</t>
  </si>
  <si>
    <t>2302199</t>
  </si>
  <si>
    <t>其他转移性支出</t>
  </si>
  <si>
    <t>11021</t>
  </si>
  <si>
    <t>区域间转移支付收入</t>
  </si>
  <si>
    <t>1102101</t>
  </si>
  <si>
    <t>接受其他地区援助收入</t>
  </si>
  <si>
    <t>1102102</t>
  </si>
  <si>
    <t>生态保护补偿转移性收入</t>
  </si>
  <si>
    <t>1102103</t>
  </si>
  <si>
    <t>土地指标调剂转移性收入</t>
  </si>
  <si>
    <t>1102199</t>
  </si>
  <si>
    <t>其他转移性收入</t>
  </si>
  <si>
    <t>105</t>
  </si>
  <si>
    <t>债务收入</t>
  </si>
  <si>
    <t>10504</t>
  </si>
  <si>
    <t>地方政府债务收入</t>
  </si>
  <si>
    <t>231</t>
  </si>
  <si>
    <t>债务还本支出</t>
  </si>
  <si>
    <t>1050401</t>
  </si>
  <si>
    <t>一般债务收入</t>
  </si>
  <si>
    <t>23103</t>
  </si>
  <si>
    <t>地方政府一般债务还本支出</t>
  </si>
  <si>
    <t>105040101</t>
  </si>
  <si>
    <t>地方政府一般债券收入</t>
  </si>
  <si>
    <t>2310301</t>
  </si>
  <si>
    <t>地方政府一般债券还本支出</t>
  </si>
  <si>
    <t>105040102</t>
  </si>
  <si>
    <t>地方政府向外国政府借款收入</t>
  </si>
  <si>
    <t>2310302</t>
  </si>
  <si>
    <t>地方政府向外国政府借款还本支出</t>
  </si>
  <si>
    <t>105040103</t>
  </si>
  <si>
    <t>地方政府向国际组织借款收入</t>
  </si>
  <si>
    <t>2310303</t>
  </si>
  <si>
    <t>地方政府向国际组织借款还本支出</t>
  </si>
  <si>
    <t>105040104</t>
  </si>
  <si>
    <t>地方政府其他一般债务收入</t>
  </si>
  <si>
    <t>2310399</t>
  </si>
  <si>
    <t>地方政府其他一般债务还本支出</t>
  </si>
  <si>
    <t>支出总计</t>
  </si>
  <si>
    <t>2026年一般公共预算支出经济分类表</t>
  </si>
  <si>
    <t>单位:万元</t>
  </si>
  <si>
    <t>总计</t>
  </si>
  <si>
    <t>代码</t>
  </si>
  <si>
    <t>名称</t>
  </si>
  <si>
    <t>机关工资福利支出</t>
  </si>
  <si>
    <t>机关商品
和服务支出</t>
  </si>
  <si>
    <t>机关资本
性支出（一）</t>
  </si>
  <si>
    <t>机关资本
性支出（二）</t>
  </si>
  <si>
    <t>对事业单位经常性补助</t>
  </si>
  <si>
    <t>对事业单位资本性补助</t>
  </si>
  <si>
    <t>对企
业补助</t>
  </si>
  <si>
    <t>对企业资本性支出</t>
  </si>
  <si>
    <t>对个人和
家庭的补助</t>
  </si>
  <si>
    <t>对社会保
障基金补助</t>
  </si>
  <si>
    <t>债务利息
及费用支出</t>
  </si>
  <si>
    <t>债务还
本支出</t>
  </si>
  <si>
    <t>转移
性支出</t>
  </si>
  <si>
    <t>预备费
及预留</t>
  </si>
  <si>
    <t>法库县2025年一般债务限额和债务余额情况表</t>
  </si>
  <si>
    <r>
      <rPr>
        <sz val="11"/>
        <rFont val="Times New Roman"/>
        <charset val="0"/>
      </rPr>
      <t xml:space="preserve">         </t>
    </r>
    <r>
      <rPr>
        <sz val="11"/>
        <rFont val="宋体"/>
        <charset val="0"/>
      </rPr>
      <t>单位：亿元</t>
    </r>
  </si>
  <si>
    <t>备注</t>
  </si>
  <si>
    <t>政府一般债务限额</t>
  </si>
  <si>
    <t>政府一般债务余额</t>
  </si>
  <si>
    <t>限额大于余额</t>
  </si>
  <si>
    <t>2026年一般公共预算支出“三公”经费预算表</t>
  </si>
  <si>
    <t>项目名称</t>
  </si>
  <si>
    <t>上年预算数</t>
  </si>
  <si>
    <t>上年执行数</t>
  </si>
  <si>
    <t>为上年执行数的%</t>
  </si>
  <si>
    <t>因公出国（境）费</t>
  </si>
  <si>
    <t>公务用车购置及运行费</t>
  </si>
  <si>
    <t>小计</t>
  </si>
  <si>
    <t>公务用车购置费</t>
  </si>
  <si>
    <t>公务用车运行费</t>
  </si>
  <si>
    <t>公务接待费</t>
  </si>
  <si>
    <t>合计</t>
  </si>
  <si>
    <t>2026年政府性基金预算收支表</t>
  </si>
  <si>
    <t>调整预算数</t>
  </si>
  <si>
    <t>10301</t>
  </si>
  <si>
    <t>政府性基金收入</t>
  </si>
  <si>
    <t>1030102</t>
  </si>
  <si>
    <t>农网还贷资金收入</t>
  </si>
  <si>
    <t>20598</t>
  </si>
  <si>
    <t>超长期特别国债安排的支出</t>
  </si>
  <si>
    <t>103010202</t>
  </si>
  <si>
    <t>地方农网还贷资金收入</t>
  </si>
  <si>
    <t>2059801</t>
  </si>
  <si>
    <t>基础教育</t>
  </si>
  <si>
    <t>1030112</t>
  </si>
  <si>
    <t>海南省高等级公路车辆通行附加费收入</t>
  </si>
  <si>
    <t>2059802</t>
  </si>
  <si>
    <t>高等教育</t>
  </si>
  <si>
    <t>1030129</t>
  </si>
  <si>
    <t>国家电影事业发展专项资金收入</t>
  </si>
  <si>
    <t>2059803</t>
  </si>
  <si>
    <t>职业教育</t>
  </si>
  <si>
    <t>1030146</t>
  </si>
  <si>
    <t>国有土地收益基金收入</t>
  </si>
  <si>
    <t>2059804</t>
  </si>
  <si>
    <t>特殊教育</t>
  </si>
  <si>
    <t>1030147</t>
  </si>
  <si>
    <t>农业土地开发资金收入</t>
  </si>
  <si>
    <t>2059899</t>
  </si>
  <si>
    <t>其他教育支出</t>
  </si>
  <si>
    <t>1030148</t>
  </si>
  <si>
    <t>国有土地使用权出让收入</t>
  </si>
  <si>
    <t>103014801</t>
  </si>
  <si>
    <t>土地出让价款收入</t>
  </si>
  <si>
    <t>20610</t>
  </si>
  <si>
    <t>核电站乏燃料处理处置基金支出</t>
  </si>
  <si>
    <t>103014802</t>
  </si>
  <si>
    <t>补缴的土地价款</t>
  </si>
  <si>
    <t>2061001</t>
  </si>
  <si>
    <t>乏燃料运输</t>
  </si>
  <si>
    <t>103014803</t>
  </si>
  <si>
    <t>划拨土地收入</t>
  </si>
  <si>
    <t>2061002</t>
  </si>
  <si>
    <t>乏燃料离堆贮存</t>
  </si>
  <si>
    <t>103014898</t>
  </si>
  <si>
    <t>缴纳新增建设用地土地有偿使用费</t>
  </si>
  <si>
    <t>2061003</t>
  </si>
  <si>
    <t>乏燃料后处理</t>
  </si>
  <si>
    <t>103014899</t>
  </si>
  <si>
    <t>其他土地出让收入</t>
  </si>
  <si>
    <t>2061004</t>
  </si>
  <si>
    <t>高放废物的处理处置</t>
  </si>
  <si>
    <t>1030150</t>
  </si>
  <si>
    <t>大中型水库库区基金收入</t>
  </si>
  <si>
    <t>2061005</t>
  </si>
  <si>
    <t>乏燃料后处理厂的建设、运行、改造和退役</t>
  </si>
  <si>
    <t>103015002</t>
  </si>
  <si>
    <t>地方大中型水库库区基金收入</t>
  </si>
  <si>
    <t>2061099</t>
  </si>
  <si>
    <t>其他乏燃料处理处置基金支出</t>
  </si>
  <si>
    <t>1030155</t>
  </si>
  <si>
    <t>彩票公益金收入</t>
  </si>
  <si>
    <t>20698</t>
  </si>
  <si>
    <t>103015501</t>
  </si>
  <si>
    <t>福利彩票公益金收入</t>
  </si>
  <si>
    <t>2069801</t>
  </si>
  <si>
    <t>基础研究</t>
  </si>
  <si>
    <t>103015502</t>
  </si>
  <si>
    <t>体育彩票公益金收入</t>
  </si>
  <si>
    <t>2069802</t>
  </si>
  <si>
    <t>应用研究</t>
  </si>
  <si>
    <t>1030156</t>
  </si>
  <si>
    <t>城市基础设施配套费收入</t>
  </si>
  <si>
    <t>2069803</t>
  </si>
  <si>
    <t>技术研究与开发</t>
  </si>
  <si>
    <t>1030157</t>
  </si>
  <si>
    <t>小型水库移民扶助基金收入</t>
  </si>
  <si>
    <t>2069804</t>
  </si>
  <si>
    <t>科技条件与服务</t>
  </si>
  <si>
    <t>1030158</t>
  </si>
  <si>
    <t>国家重大水利工程建设基金收入</t>
  </si>
  <si>
    <t>2069805</t>
  </si>
  <si>
    <t>科技重大项目</t>
  </si>
  <si>
    <t>103015803</t>
  </si>
  <si>
    <t>地方重大水利工程建设资金</t>
  </si>
  <si>
    <t>2069899</t>
  </si>
  <si>
    <t>其他科技支出</t>
  </si>
  <si>
    <t>1030159</t>
  </si>
  <si>
    <t>车辆通行费</t>
  </si>
  <si>
    <t>1030178</t>
  </si>
  <si>
    <t>污水处理费收入</t>
  </si>
  <si>
    <t>20707</t>
  </si>
  <si>
    <t>国家电影事业发展专项资金安排的支出</t>
  </si>
  <si>
    <t>1030180</t>
  </si>
  <si>
    <t>彩票发行机构和彩票销售机构的业务费用</t>
  </si>
  <si>
    <t>2070701</t>
  </si>
  <si>
    <t>资助国产影片放映</t>
  </si>
  <si>
    <t>103018003</t>
  </si>
  <si>
    <t>福利彩票销售机构的业务费用</t>
  </si>
  <si>
    <t>2070702</t>
  </si>
  <si>
    <t>资助影院建设</t>
  </si>
  <si>
    <t>103018004</t>
  </si>
  <si>
    <t>体育彩票销售机构的业务费用</t>
  </si>
  <si>
    <t>2070703</t>
  </si>
  <si>
    <t>资助少数民族语电影译制</t>
  </si>
  <si>
    <t>103018005</t>
  </si>
  <si>
    <t>彩票兑奖周转金</t>
  </si>
  <si>
    <t>2070704</t>
  </si>
  <si>
    <t>购买电影公益性放映版权服务</t>
  </si>
  <si>
    <t>103018006</t>
  </si>
  <si>
    <t>彩票发行销售风险基金</t>
  </si>
  <si>
    <t>2070799</t>
  </si>
  <si>
    <t>其他国家电影事业发展专项资金支出</t>
  </si>
  <si>
    <t>103018007</t>
  </si>
  <si>
    <t>彩票市场调控资金收入</t>
  </si>
  <si>
    <t>20709</t>
  </si>
  <si>
    <t>旅游发展基金支出</t>
  </si>
  <si>
    <t>1030182</t>
  </si>
  <si>
    <t>耕地保护考核奖惩基金收入</t>
  </si>
  <si>
    <t>2070901</t>
  </si>
  <si>
    <t>宣传促销</t>
  </si>
  <si>
    <t>1030183</t>
  </si>
  <si>
    <t>超长期特别国债财务基金收入</t>
  </si>
  <si>
    <t>2070902</t>
  </si>
  <si>
    <t>行业规划</t>
  </si>
  <si>
    <t>1030199</t>
  </si>
  <si>
    <t>其他政府性基金收入</t>
  </si>
  <si>
    <t>2070903</t>
  </si>
  <si>
    <t>旅游事业补助</t>
  </si>
  <si>
    <t>10310</t>
  </si>
  <si>
    <t>专项债务对应项目专项收入</t>
  </si>
  <si>
    <t>2070904</t>
  </si>
  <si>
    <t>地方旅游开发项目补助</t>
  </si>
  <si>
    <t>1031003</t>
  </si>
  <si>
    <t>海南省高等级公路车辆通行附加费专项债务对应项目专项收入</t>
  </si>
  <si>
    <t>2070999</t>
  </si>
  <si>
    <t>其他旅游发展基金支出</t>
  </si>
  <si>
    <t>1031005</t>
  </si>
  <si>
    <t>国家电影事业发展专项资金专项债务对应项目专项收入</t>
  </si>
  <si>
    <t>20710</t>
  </si>
  <si>
    <t>国家电影事业发展专项资金对应专项债务收入安排的支出</t>
  </si>
  <si>
    <t>1031006</t>
  </si>
  <si>
    <t>国有土地使用权出让金专项债务对应项目专项收入</t>
  </si>
  <si>
    <t>2071001</t>
  </si>
  <si>
    <t>资助城市影院</t>
  </si>
  <si>
    <t>103100601</t>
  </si>
  <si>
    <t>土地储备专项债券对应项目专项收入</t>
  </si>
  <si>
    <t>2071099</t>
  </si>
  <si>
    <t>其他国家电影事业发展专项资金对应专项债务收入支出</t>
  </si>
  <si>
    <t>103100602</t>
  </si>
  <si>
    <t>棚户区改造专项债券对应项目专项收入</t>
  </si>
  <si>
    <t>103100699</t>
  </si>
  <si>
    <t>其他国有土地使用权出让金专项债务对应项目专项收入</t>
  </si>
  <si>
    <t>文化和旅游</t>
  </si>
  <si>
    <t>1031008</t>
  </si>
  <si>
    <t>农业土地开发资金专项债务对应项目专项收入</t>
  </si>
  <si>
    <t>文物</t>
  </si>
  <si>
    <t>1031009</t>
  </si>
  <si>
    <t>大中型水库库区基金专项债务对应项目专项收入</t>
  </si>
  <si>
    <t>体育</t>
  </si>
  <si>
    <t>1031010</t>
  </si>
  <si>
    <t>城市基础设施配套费专项债务对应项目专项收入</t>
  </si>
  <si>
    <t>2079804</t>
  </si>
  <si>
    <t>新闻出版电影</t>
  </si>
  <si>
    <t>1031011</t>
  </si>
  <si>
    <t>小型水库移民扶助基金专项债务对应项目专项收入</t>
  </si>
  <si>
    <t>2079805</t>
  </si>
  <si>
    <t>广播电视</t>
  </si>
  <si>
    <t>1031012</t>
  </si>
  <si>
    <t>国家重大水利工程建设基金专项债务对应项目专项收入</t>
  </si>
  <si>
    <t>其他文化旅游体育与传媒支出</t>
  </si>
  <si>
    <t>1031013</t>
  </si>
  <si>
    <t>车辆通行费专项债务对应项目专项收入</t>
  </si>
  <si>
    <t>103101301</t>
  </si>
  <si>
    <t>政府收费公路专项债券对应项目专项收入</t>
  </si>
  <si>
    <t>20898</t>
  </si>
  <si>
    <t>103101399</t>
  </si>
  <si>
    <t>其他车辆通行费专项债务对应项目专项收入</t>
  </si>
  <si>
    <t>2089801</t>
  </si>
  <si>
    <t>养老机构及服务设施</t>
  </si>
  <si>
    <t>1031014</t>
  </si>
  <si>
    <t>污水处理费专项债务对应项目专项收入</t>
  </si>
  <si>
    <t>2089802</t>
  </si>
  <si>
    <t>公共就业服务设施</t>
  </si>
  <si>
    <t>1031099</t>
  </si>
  <si>
    <t>其他政府性基金专项债务对应项目专项收入</t>
  </si>
  <si>
    <t>2089899</t>
  </si>
  <si>
    <t>其他社会保障和就业支出</t>
  </si>
  <si>
    <t>103109998</t>
  </si>
  <si>
    <t>其他地方自行试点项目收益专项债券对应项目专项收入</t>
  </si>
  <si>
    <t>103109999</t>
  </si>
  <si>
    <t>21098</t>
  </si>
  <si>
    <t>2109801</t>
  </si>
  <si>
    <t>公立医院</t>
  </si>
  <si>
    <t>2109802</t>
  </si>
  <si>
    <t>基层医疗卫生机构</t>
  </si>
  <si>
    <t>2109803</t>
  </si>
  <si>
    <t>公共卫生机构</t>
  </si>
  <si>
    <t>2109804</t>
  </si>
  <si>
    <t>托育机构</t>
  </si>
  <si>
    <t>2109899</t>
  </si>
  <si>
    <t>其他卫生健康支出</t>
  </si>
  <si>
    <t>21160</t>
  </si>
  <si>
    <t>可再生能源电价附加收入安排的支出</t>
  </si>
  <si>
    <t>2116001</t>
  </si>
  <si>
    <t>风力发电补助</t>
  </si>
  <si>
    <t>2116002</t>
  </si>
  <si>
    <t>太阳能发电补助</t>
  </si>
  <si>
    <t>2116003</t>
  </si>
  <si>
    <t>生物质能发电补助</t>
  </si>
  <si>
    <t>2116099</t>
  </si>
  <si>
    <t>其他可再生能源电价附加收入安排的支出</t>
  </si>
  <si>
    <t>21198</t>
  </si>
  <si>
    <t>2119801</t>
  </si>
  <si>
    <t>水污染综合治理</t>
  </si>
  <si>
    <t>2119802</t>
  </si>
  <si>
    <t>应对气候变化</t>
  </si>
  <si>
    <t>2119803</t>
  </si>
  <si>
    <t>“三北”工程建设</t>
  </si>
  <si>
    <t>2119899</t>
  </si>
  <si>
    <t>其他节能环保支出</t>
  </si>
  <si>
    <t>21208</t>
  </si>
  <si>
    <t>国有土地使用权出让收入安排的支出</t>
  </si>
  <si>
    <t>2120801</t>
  </si>
  <si>
    <t>征地和拆迁补偿支出</t>
  </si>
  <si>
    <t>2120802</t>
  </si>
  <si>
    <t>土地开发支出</t>
  </si>
  <si>
    <t>2120803</t>
  </si>
  <si>
    <t>城市建设支出</t>
  </si>
  <si>
    <t>2120804</t>
  </si>
  <si>
    <t>农村基础设施建设支出</t>
  </si>
  <si>
    <t>2120805</t>
  </si>
  <si>
    <t>补助被征地农民支出</t>
  </si>
  <si>
    <t>2120806</t>
  </si>
  <si>
    <t>土地出让业务支出</t>
  </si>
  <si>
    <t>2120807</t>
  </si>
  <si>
    <t>廉租住房支出</t>
  </si>
  <si>
    <t>2120809</t>
  </si>
  <si>
    <t>支付破产或改制企业职工安置费</t>
  </si>
  <si>
    <t>2120810</t>
  </si>
  <si>
    <t>棚户区改造支出</t>
  </si>
  <si>
    <t>2120811</t>
  </si>
  <si>
    <t>公共租赁住房支出</t>
  </si>
  <si>
    <t>2120813</t>
  </si>
  <si>
    <t>保障性住房租金补贴</t>
  </si>
  <si>
    <t>2120814</t>
  </si>
  <si>
    <t>农业生产发展支出</t>
  </si>
  <si>
    <t>2120815</t>
  </si>
  <si>
    <t>农村社会事业支出</t>
  </si>
  <si>
    <t>2120816</t>
  </si>
  <si>
    <t>农业农村生态环境支出</t>
  </si>
  <si>
    <t>2120899</t>
  </si>
  <si>
    <t>其他国有土地使用权出让收入安排的支出</t>
  </si>
  <si>
    <t>21210</t>
  </si>
  <si>
    <t>国有土地收益基金安排的支出</t>
  </si>
  <si>
    <t>2121001</t>
  </si>
  <si>
    <t>2121002</t>
  </si>
  <si>
    <t>2121099</t>
  </si>
  <si>
    <t>其他国有土地收益基金支出</t>
  </si>
  <si>
    <t>21211</t>
  </si>
  <si>
    <t>农业土地开发资金安排的支出</t>
  </si>
  <si>
    <t>21213</t>
  </si>
  <si>
    <t>城市基础设施配套费安排的支出</t>
  </si>
  <si>
    <t>2121301</t>
  </si>
  <si>
    <t>城市公共设施</t>
  </si>
  <si>
    <t>2121302</t>
  </si>
  <si>
    <t>城市环境卫生</t>
  </si>
  <si>
    <t>2121303</t>
  </si>
  <si>
    <t>公有房屋</t>
  </si>
  <si>
    <t>2121304</t>
  </si>
  <si>
    <t>城市防洪</t>
  </si>
  <si>
    <t>2121399</t>
  </si>
  <si>
    <t>其他城市基础设施配套费安排的支出</t>
  </si>
  <si>
    <t>21214</t>
  </si>
  <si>
    <t>污水处理费安排的支出</t>
  </si>
  <si>
    <t>2121401</t>
  </si>
  <si>
    <t>污水处理设施建设和运营</t>
  </si>
  <si>
    <t>2121402</t>
  </si>
  <si>
    <t>代征手续费</t>
  </si>
  <si>
    <t>2121499</t>
  </si>
  <si>
    <t>其他污水处理费安排的支出</t>
  </si>
  <si>
    <t>21215</t>
  </si>
  <si>
    <t>土地储备专项债券收入安排的支出</t>
  </si>
  <si>
    <t>2121501</t>
  </si>
  <si>
    <t>2121502</t>
  </si>
  <si>
    <t>2121599</t>
  </si>
  <si>
    <t>其他土地储备专项债券收入安排的支出</t>
  </si>
  <si>
    <t>21216</t>
  </si>
  <si>
    <t>棚户区改造专项债券收入安排的支出</t>
  </si>
  <si>
    <t>2121601</t>
  </si>
  <si>
    <t>2121602</t>
  </si>
  <si>
    <t>2121699</t>
  </si>
  <si>
    <t>其他棚户区改造专项债券收入安排的支出</t>
  </si>
  <si>
    <t>21217</t>
  </si>
  <si>
    <t>城市基础设施配套费对应专项债务收入安排的支出</t>
  </si>
  <si>
    <t>2121701</t>
  </si>
  <si>
    <t>2121702</t>
  </si>
  <si>
    <t>2121703</t>
  </si>
  <si>
    <t>2121704</t>
  </si>
  <si>
    <t>2121799</t>
  </si>
  <si>
    <t>其他城市基础设施配套费对应专项债务收入安排的支出</t>
  </si>
  <si>
    <t>21218</t>
  </si>
  <si>
    <t>污水处理费对应专项债务收入安排的支出</t>
  </si>
  <si>
    <t>2121801</t>
  </si>
  <si>
    <t>2121899</t>
  </si>
  <si>
    <t>其他污水处理费对应专项债务收入安排的支出</t>
  </si>
  <si>
    <t>21219</t>
  </si>
  <si>
    <t>国有土地使用权出让收入对应专项债务收入安排的支出</t>
  </si>
  <si>
    <t>2121901</t>
  </si>
  <si>
    <t>2121902</t>
  </si>
  <si>
    <t>2121903</t>
  </si>
  <si>
    <t>2121904</t>
  </si>
  <si>
    <t>2121905</t>
  </si>
  <si>
    <t>2121906</t>
  </si>
  <si>
    <t>2121907</t>
  </si>
  <si>
    <t>2121999</t>
  </si>
  <si>
    <t>其他国有土地使用权出让收入对应专项债务收入安排的支出</t>
  </si>
  <si>
    <t>21298</t>
  </si>
  <si>
    <t>2129801</t>
  </si>
  <si>
    <t>城乡社区公共设施</t>
  </si>
  <si>
    <t>2129899</t>
  </si>
  <si>
    <t>其他城乡社区支出</t>
  </si>
  <si>
    <t>21366</t>
  </si>
  <si>
    <t>大中型水库库区基金安排的支出</t>
  </si>
  <si>
    <t>2136601</t>
  </si>
  <si>
    <t>基础设施建设和经济发展</t>
  </si>
  <si>
    <t>2136602</t>
  </si>
  <si>
    <t>解决移民遗留问题</t>
  </si>
  <si>
    <t>2136603</t>
  </si>
  <si>
    <t>库区防护工程维护</t>
  </si>
  <si>
    <t>2136699</t>
  </si>
  <si>
    <t>其他大中型水库库区基金支出</t>
  </si>
  <si>
    <t>21367</t>
  </si>
  <si>
    <t>三峡水库库区基金支出</t>
  </si>
  <si>
    <t>2136701</t>
  </si>
  <si>
    <t>2136702</t>
  </si>
  <si>
    <t>2136703</t>
  </si>
  <si>
    <t>库区维护和管理</t>
  </si>
  <si>
    <t>2136799</t>
  </si>
  <si>
    <t>其他三峡水库库区基金支出</t>
  </si>
  <si>
    <t>21369</t>
  </si>
  <si>
    <t>国家重大水利工程建设基金安排的支出</t>
  </si>
  <si>
    <t>2136901</t>
  </si>
  <si>
    <t>南水北调工程建设</t>
  </si>
  <si>
    <t>2136902</t>
  </si>
  <si>
    <t>三峡后续工作</t>
  </si>
  <si>
    <t>2136903</t>
  </si>
  <si>
    <t>地方重大水利工程建设</t>
  </si>
  <si>
    <t>2136999</t>
  </si>
  <si>
    <t>其他重大水利工程建设基金支出</t>
  </si>
  <si>
    <t>21370</t>
  </si>
  <si>
    <t>大中型水库库区基金对应专项债务收入安排的支出</t>
  </si>
  <si>
    <t>2137001</t>
  </si>
  <si>
    <t>2137099</t>
  </si>
  <si>
    <t>其他大中型水库库区基金对应专项债务收入支出</t>
  </si>
  <si>
    <t>21371</t>
  </si>
  <si>
    <t>国家重大水利工程建设基金对应专项债务收入安排的支出</t>
  </si>
  <si>
    <t>2137101</t>
  </si>
  <si>
    <t>2137102</t>
  </si>
  <si>
    <t>三峡工程后续工作</t>
  </si>
  <si>
    <t>2137103</t>
  </si>
  <si>
    <t>2137199</t>
  </si>
  <si>
    <t>其他重大水利工程建设基金对应专项债务收入支出</t>
  </si>
  <si>
    <t>大中型水库移民后期扶持基金支出</t>
  </si>
  <si>
    <t>移民补助</t>
  </si>
  <si>
    <t>其他大中型水库移民后期扶持基金支出</t>
  </si>
  <si>
    <t>小型水库移民扶助基金安排的支出</t>
  </si>
  <si>
    <t>其他小型水库移民扶助基金支出</t>
  </si>
  <si>
    <t>小型水库移民扶助基金对应专项债务收入安排的支出</t>
  </si>
  <si>
    <t>其他小型水库移民扶助基金对应专项债务收入安排的支出</t>
  </si>
  <si>
    <t>21398</t>
  </si>
  <si>
    <t>2139801</t>
  </si>
  <si>
    <t>农业农村支出</t>
  </si>
  <si>
    <t>2139802</t>
  </si>
  <si>
    <t>水利支出</t>
  </si>
  <si>
    <t>2139899</t>
  </si>
  <si>
    <t>其他农林水支出</t>
  </si>
  <si>
    <t>21460</t>
  </si>
  <si>
    <t>海南省高等级公路车辆通行附加费安排的支出</t>
  </si>
  <si>
    <t>2146001</t>
  </si>
  <si>
    <t>公路建设</t>
  </si>
  <si>
    <t>2146002</t>
  </si>
  <si>
    <t>公路养护</t>
  </si>
  <si>
    <t>2146003</t>
  </si>
  <si>
    <t>公路还贷</t>
  </si>
  <si>
    <t>2146099</t>
  </si>
  <si>
    <t>其他海南省高等级公路车辆通行附加费安排的支出</t>
  </si>
  <si>
    <t>21462</t>
  </si>
  <si>
    <t>车辆通行费安排的支出</t>
  </si>
  <si>
    <t>2146201</t>
  </si>
  <si>
    <t>2146202</t>
  </si>
  <si>
    <t>政府还贷公路养护</t>
  </si>
  <si>
    <t>2146203</t>
  </si>
  <si>
    <t>政府还贷公路管理</t>
  </si>
  <si>
    <t>2146299</t>
  </si>
  <si>
    <t>其他车辆通行费安排的支出</t>
  </si>
  <si>
    <t>21464</t>
  </si>
  <si>
    <t>铁路建设基金支出</t>
  </si>
  <si>
    <t>2146401</t>
  </si>
  <si>
    <t>铁路建设投资</t>
  </si>
  <si>
    <t>2146402</t>
  </si>
  <si>
    <t>购置铁路机车车辆</t>
  </si>
  <si>
    <t>2146403</t>
  </si>
  <si>
    <t>铁路还贷</t>
  </si>
  <si>
    <t>2146404</t>
  </si>
  <si>
    <t>建设项目铺底资金</t>
  </si>
  <si>
    <t>2146405</t>
  </si>
  <si>
    <t>勘测设计</t>
  </si>
  <si>
    <t>2146406</t>
  </si>
  <si>
    <t>注册资本金</t>
  </si>
  <si>
    <t>2146407</t>
  </si>
  <si>
    <t>周转资金</t>
  </si>
  <si>
    <t>2146499</t>
  </si>
  <si>
    <t>其他铁路建设基金支出</t>
  </si>
  <si>
    <t>21468</t>
  </si>
  <si>
    <t>船舶油污损害赔偿基金支出</t>
  </si>
  <si>
    <t>2146801</t>
  </si>
  <si>
    <t>应急处置费用</t>
  </si>
  <si>
    <t>2146802</t>
  </si>
  <si>
    <t>控制清除污染</t>
  </si>
  <si>
    <t>2146803</t>
  </si>
  <si>
    <t>损失补偿</t>
  </si>
  <si>
    <t>2146804</t>
  </si>
  <si>
    <t>生态恢复</t>
  </si>
  <si>
    <t>2146805</t>
  </si>
  <si>
    <t>监视监测</t>
  </si>
  <si>
    <t>2146899</t>
  </si>
  <si>
    <t>其他船舶油污损害赔偿基金支出</t>
  </si>
  <si>
    <t>21469</t>
  </si>
  <si>
    <t>民航发展基金支出</t>
  </si>
  <si>
    <t>2146901</t>
  </si>
  <si>
    <t>民航机场建设</t>
  </si>
  <si>
    <t>2146902</t>
  </si>
  <si>
    <t>空管系统建设</t>
  </si>
  <si>
    <t>2146903</t>
  </si>
  <si>
    <t>民航安全</t>
  </si>
  <si>
    <t>2146904</t>
  </si>
  <si>
    <t>航线和机场补贴</t>
  </si>
  <si>
    <t>2146906</t>
  </si>
  <si>
    <t>民航节能减排</t>
  </si>
  <si>
    <t>2146907</t>
  </si>
  <si>
    <t>通用航空发展</t>
  </si>
  <si>
    <t>2146908</t>
  </si>
  <si>
    <t>征管经费</t>
  </si>
  <si>
    <t>2146909</t>
  </si>
  <si>
    <t>民航科教和信息建设</t>
  </si>
  <si>
    <t>2146999</t>
  </si>
  <si>
    <t>其他民航发展基金支出</t>
  </si>
  <si>
    <t>21470</t>
  </si>
  <si>
    <t>海南省高等级公路车辆通行附加费对应专项债务收入安排的支出</t>
  </si>
  <si>
    <t>2147001</t>
  </si>
  <si>
    <t>2147099</t>
  </si>
  <si>
    <t>其他海南省高等级公路车辆通行附加费对应专项债务收入安排的支出</t>
  </si>
  <si>
    <t>21471</t>
  </si>
  <si>
    <t>政府收费公路专项债券收入安排的支出</t>
  </si>
  <si>
    <t>2147101</t>
  </si>
  <si>
    <t>2147199</t>
  </si>
  <si>
    <t>其他政府收费公路专项债券收入安排的支出</t>
  </si>
  <si>
    <t>21472</t>
  </si>
  <si>
    <t>车辆通行费对应专项债务收入安排的支出</t>
  </si>
  <si>
    <t>21498</t>
  </si>
  <si>
    <t>2149801</t>
  </si>
  <si>
    <t>公路水路运输</t>
  </si>
  <si>
    <t>2149802</t>
  </si>
  <si>
    <t>铁路运输</t>
  </si>
  <si>
    <t>2149803</t>
  </si>
  <si>
    <t>民用航空运输</t>
  </si>
  <si>
    <t>2149804</t>
  </si>
  <si>
    <t>邮政业支出</t>
  </si>
  <si>
    <t>2149899</t>
  </si>
  <si>
    <t>其他交通运输支出</t>
  </si>
  <si>
    <t>21562</t>
  </si>
  <si>
    <t>农网还贷资金支出</t>
  </si>
  <si>
    <t>2156201</t>
  </si>
  <si>
    <t>中央农网还贷资金支出</t>
  </si>
  <si>
    <t>2156202</t>
  </si>
  <si>
    <t>地方农网还贷资金支出</t>
  </si>
  <si>
    <t>2156299</t>
  </si>
  <si>
    <t>其他农网还贷资金支出</t>
  </si>
  <si>
    <t>21598</t>
  </si>
  <si>
    <t>2159801</t>
  </si>
  <si>
    <t>资源勘探开发</t>
  </si>
  <si>
    <t>2159802</t>
  </si>
  <si>
    <t>制造业</t>
  </si>
  <si>
    <t>2159803</t>
  </si>
  <si>
    <t>工业和信息产业</t>
  </si>
  <si>
    <t>2159899</t>
  </si>
  <si>
    <t>其他资源勘探工业信息等支出</t>
  </si>
  <si>
    <t>金融调控支出</t>
  </si>
  <si>
    <t>2170402</t>
  </si>
  <si>
    <t>中央特别国债经营基金支出</t>
  </si>
  <si>
    <t>2170403</t>
  </si>
  <si>
    <t>中央特别国债经营基金财务支出</t>
  </si>
  <si>
    <t>耕地保护考核奖惩基金支出</t>
  </si>
  <si>
    <t>2200601</t>
  </si>
  <si>
    <t>耕地保护</t>
  </si>
  <si>
    <t>2200602</t>
  </si>
  <si>
    <t>补充耕地</t>
  </si>
  <si>
    <t>22198</t>
  </si>
  <si>
    <t>2219801</t>
  </si>
  <si>
    <t>保障性租赁住房</t>
  </si>
  <si>
    <t>2219899</t>
  </si>
  <si>
    <t>其他住房保障支出</t>
  </si>
  <si>
    <t>22298</t>
  </si>
  <si>
    <t>2229801</t>
  </si>
  <si>
    <t>设施建设</t>
  </si>
  <si>
    <t>2229899</t>
  </si>
  <si>
    <t>其他粮油物资储备支出</t>
  </si>
  <si>
    <t>22498</t>
  </si>
  <si>
    <t>2249801</t>
  </si>
  <si>
    <t>自然灾害防治</t>
  </si>
  <si>
    <t>2249802</t>
  </si>
  <si>
    <t>自然灾害恢复重建支出</t>
  </si>
  <si>
    <t>2249899</t>
  </si>
  <si>
    <t>超长期特别国债安排的其他灾害防治及应急管理支出</t>
  </si>
  <si>
    <t>22904</t>
  </si>
  <si>
    <t>其他政府性基金及对应专项债务收入安排的支出</t>
  </si>
  <si>
    <t>2290401</t>
  </si>
  <si>
    <t>其他政府性基金安排的支出</t>
  </si>
  <si>
    <t>2290402</t>
  </si>
  <si>
    <t>其他地方自行试点项目收益专项债券收入安排的支出</t>
  </si>
  <si>
    <t>2290403</t>
  </si>
  <si>
    <t>其他政府性基金债务收入安排的支出</t>
  </si>
  <si>
    <t>22908</t>
  </si>
  <si>
    <t>彩票发行销售机构业务费安排的支出</t>
  </si>
  <si>
    <t>2290802</t>
  </si>
  <si>
    <t>福利彩票发行机构的业务费支出</t>
  </si>
  <si>
    <t>2290803</t>
  </si>
  <si>
    <t>体育彩票发行机构的业务费支出</t>
  </si>
  <si>
    <t>2290804</t>
  </si>
  <si>
    <t>福利彩票销售机构的业务费支出</t>
  </si>
  <si>
    <t>2290805</t>
  </si>
  <si>
    <t>体育彩票销售机构的业务费支出</t>
  </si>
  <si>
    <t>2290806</t>
  </si>
  <si>
    <t>彩票兑奖周转金支出</t>
  </si>
  <si>
    <t>2290807</t>
  </si>
  <si>
    <t>彩票发行销售风险基金支出</t>
  </si>
  <si>
    <t>2290808</t>
  </si>
  <si>
    <t>彩票市场调控资金支出</t>
  </si>
  <si>
    <t>2290899</t>
  </si>
  <si>
    <t>其他彩票发行销售机构业务费安排的支出</t>
  </si>
  <si>
    <t>22909</t>
  </si>
  <si>
    <t>抗疫特别国债财务基金支出</t>
  </si>
  <si>
    <t>2290901</t>
  </si>
  <si>
    <t>22910</t>
  </si>
  <si>
    <t>超长期特别国债财务基金支出</t>
  </si>
  <si>
    <t>2291001</t>
  </si>
  <si>
    <t>22960</t>
  </si>
  <si>
    <t>彩票公益金安排的支出</t>
  </si>
  <si>
    <t>2296001</t>
  </si>
  <si>
    <t>用于补充全国社会保障基金的彩票公益金支出</t>
  </si>
  <si>
    <t>2296002</t>
  </si>
  <si>
    <t>用于社会福利的彩票公益金支出</t>
  </si>
  <si>
    <t>2296003</t>
  </si>
  <si>
    <t>用于体育事业的彩票公益金支出</t>
  </si>
  <si>
    <t>2296004</t>
  </si>
  <si>
    <t>用于教育事业的彩票公益金支出</t>
  </si>
  <si>
    <t>2296005</t>
  </si>
  <si>
    <t>用于红十字事业的彩票公益金支出</t>
  </si>
  <si>
    <t>2296006</t>
  </si>
  <si>
    <t>用于残疾人事业的彩票公益金支出</t>
  </si>
  <si>
    <t>2296010</t>
  </si>
  <si>
    <t>用于文化事业的彩票公益金支出</t>
  </si>
  <si>
    <t>2296011</t>
  </si>
  <si>
    <t>用于巩固脱贫攻坚成果衔接乡村振兴的彩票公益金支出</t>
  </si>
  <si>
    <t>2296012</t>
  </si>
  <si>
    <t>用于法律援助的彩票公益金支出</t>
  </si>
  <si>
    <t>2296013</t>
  </si>
  <si>
    <t>用于城乡医疗救助的彩票公益金支出</t>
  </si>
  <si>
    <t>2296099</t>
  </si>
  <si>
    <t>用于其他社会公益事业的彩票公益金支出</t>
  </si>
  <si>
    <t>22998</t>
  </si>
  <si>
    <t>超长期特别国债安排的其他支出</t>
  </si>
  <si>
    <t>2299899</t>
  </si>
  <si>
    <t>23204</t>
  </si>
  <si>
    <t>地方政府专项债务付息支出</t>
  </si>
  <si>
    <t>2320401</t>
  </si>
  <si>
    <t>海南省高等级公路车辆通行附加费债务付息支出</t>
  </si>
  <si>
    <t>2320405</t>
  </si>
  <si>
    <t>国家电影事业发展专项资金债务付息支出</t>
  </si>
  <si>
    <t>2320411</t>
  </si>
  <si>
    <t>国有土地使用权出让金债务付息支出</t>
  </si>
  <si>
    <t>2320413</t>
  </si>
  <si>
    <t>农业土地开发资金债务付息支出</t>
  </si>
  <si>
    <t>2320414</t>
  </si>
  <si>
    <t>大中型水库库区基金债务付息支出</t>
  </si>
  <si>
    <t>2320416</t>
  </si>
  <si>
    <t>城市基础设施配套费债务付息支出</t>
  </si>
  <si>
    <t>2320417</t>
  </si>
  <si>
    <t>小型水库移民扶助基金债务付息支出</t>
  </si>
  <si>
    <t>2320418</t>
  </si>
  <si>
    <t>国家重大水利工程建设基金债务付息支出</t>
  </si>
  <si>
    <t>2320419</t>
  </si>
  <si>
    <t>车辆通行费债务付息支出</t>
  </si>
  <si>
    <t>2320420</t>
  </si>
  <si>
    <t>污水处理费债务付息支出</t>
  </si>
  <si>
    <t>2320431</t>
  </si>
  <si>
    <t>土地储备专项债券付息支出</t>
  </si>
  <si>
    <t>2320432</t>
  </si>
  <si>
    <t>政府收费公路专项债券付息支出</t>
  </si>
  <si>
    <t>2320433</t>
  </si>
  <si>
    <t>棚户区改造专项债券付息支出</t>
  </si>
  <si>
    <t>2320498</t>
  </si>
  <si>
    <t>其他地方自行试点项目收益专项债券付息支出</t>
  </si>
  <si>
    <t>2320499</t>
  </si>
  <si>
    <t>其他政府性基金债务付息支出</t>
  </si>
  <si>
    <t>23304</t>
  </si>
  <si>
    <t>地方政府专项债务发行费用支出</t>
  </si>
  <si>
    <t>2330401</t>
  </si>
  <si>
    <t>海南省高等级公路车辆通行附加费债务发行费用支出</t>
  </si>
  <si>
    <t>2330405</t>
  </si>
  <si>
    <t>国家电影事业发展专项资金债务发行费用支出</t>
  </si>
  <si>
    <t>2330411</t>
  </si>
  <si>
    <t>国有土地使用权出让金债务发行费用支出</t>
  </si>
  <si>
    <t>2330413</t>
  </si>
  <si>
    <t>农业土地开发资金债务发行费用支出</t>
  </si>
  <si>
    <t>2330414</t>
  </si>
  <si>
    <t>大中型水库库区基金债务发行费用支出</t>
  </si>
  <si>
    <t>2330416</t>
  </si>
  <si>
    <t>城市基础设施配套费债务发行费用支出</t>
  </si>
  <si>
    <t>2330417</t>
  </si>
  <si>
    <t>小型水库移民扶助基金债务发行费用支出</t>
  </si>
  <si>
    <t>2330418</t>
  </si>
  <si>
    <t>国家重大水利工程建设基金债务发行费用支出</t>
  </si>
  <si>
    <t>2330419</t>
  </si>
  <si>
    <t>车辆通行费债务发行费用支出</t>
  </si>
  <si>
    <t>2330420</t>
  </si>
  <si>
    <t>污水处理费债务发行费用支出</t>
  </si>
  <si>
    <t>2330431</t>
  </si>
  <si>
    <t>土地储备专项债券发行费用支出</t>
  </si>
  <si>
    <t>2330432</t>
  </si>
  <si>
    <t>政府收费公路专项债券发行费用支出</t>
  </si>
  <si>
    <t>2330433</t>
  </si>
  <si>
    <t>棚户区改造专项债券发行费用支出</t>
  </si>
  <si>
    <t>2330498</t>
  </si>
  <si>
    <t>其他地方自行试点项目收益专项债券发行费用支出</t>
  </si>
  <si>
    <t>2330499</t>
  </si>
  <si>
    <t>其他政府性基金债务发行费用支出</t>
  </si>
  <si>
    <t>234</t>
  </si>
  <si>
    <t>抗疫特别国债安排的支出</t>
  </si>
  <si>
    <t>23401</t>
  </si>
  <si>
    <t>基础设施建设</t>
  </si>
  <si>
    <t>2340101</t>
  </si>
  <si>
    <t>公共卫生体系建设</t>
  </si>
  <si>
    <t>2340102</t>
  </si>
  <si>
    <t>重大疫情防控救治体系建设</t>
  </si>
  <si>
    <t>2340103</t>
  </si>
  <si>
    <t>粮食安全</t>
  </si>
  <si>
    <t>2340104</t>
  </si>
  <si>
    <t>能源安全</t>
  </si>
  <si>
    <t>2340105</t>
  </si>
  <si>
    <t>应急物资保障</t>
  </si>
  <si>
    <t>2340106</t>
  </si>
  <si>
    <t>产业链改造升级</t>
  </si>
  <si>
    <t>2340107</t>
  </si>
  <si>
    <t>城镇老旧小区改造</t>
  </si>
  <si>
    <t>2340108</t>
  </si>
  <si>
    <t>生态环境治理</t>
  </si>
  <si>
    <t>2340109</t>
  </si>
  <si>
    <t>交通基础设施建设</t>
  </si>
  <si>
    <t>2340110</t>
  </si>
  <si>
    <t>市政设施建设</t>
  </si>
  <si>
    <t>2340111</t>
  </si>
  <si>
    <t>重大区域规划基础设施建设</t>
  </si>
  <si>
    <t>2340199</t>
  </si>
  <si>
    <t>其他基础设施建设</t>
  </si>
  <si>
    <t>23402</t>
  </si>
  <si>
    <t>抗疫相关支出</t>
  </si>
  <si>
    <t>2340201</t>
  </si>
  <si>
    <t>减免房租补贴</t>
  </si>
  <si>
    <t>2340202</t>
  </si>
  <si>
    <t>重点企业贷款贴息</t>
  </si>
  <si>
    <t>2340203</t>
  </si>
  <si>
    <t>创业担保贷款贴息</t>
  </si>
  <si>
    <t>2340204</t>
  </si>
  <si>
    <t>援企稳岗补贴</t>
  </si>
  <si>
    <t>2340205</t>
  </si>
  <si>
    <t>困难群众基本生活补助</t>
  </si>
  <si>
    <t>2340299</t>
  </si>
  <si>
    <t>其他抗疫相关支出</t>
  </si>
  <si>
    <t>11004</t>
  </si>
  <si>
    <t>政府性基金转移支付收入</t>
  </si>
  <si>
    <t>23004</t>
  </si>
  <si>
    <t>政府性基金转移支付</t>
  </si>
  <si>
    <t>1100413</t>
  </si>
  <si>
    <t>其中：超长期特别国债转移支付收入</t>
  </si>
  <si>
    <t>2300413</t>
  </si>
  <si>
    <t>其中：超长期特别国债转移支付支出</t>
  </si>
  <si>
    <t>1100603</t>
  </si>
  <si>
    <t>政府性基金上解收入</t>
  </si>
  <si>
    <t>2300603</t>
  </si>
  <si>
    <t>政府性基金上解支出</t>
  </si>
  <si>
    <t>110060301</t>
  </si>
  <si>
    <t>抗疫特别国债还本上解收入</t>
  </si>
  <si>
    <t>2300605</t>
  </si>
  <si>
    <t>抗疫特别国债还本上解支出</t>
  </si>
  <si>
    <t>110060302</t>
  </si>
  <si>
    <t>超长期特别国债还本上解收入</t>
  </si>
  <si>
    <t>2300606</t>
  </si>
  <si>
    <t>超长期特别国债还本上解支出</t>
  </si>
  <si>
    <t>110060399</t>
  </si>
  <si>
    <t>其他政府性基金上解收入</t>
  </si>
  <si>
    <t>2300802</t>
  </si>
  <si>
    <t>政府性基金预算调出资金</t>
  </si>
  <si>
    <t>1100802</t>
  </si>
  <si>
    <t>政府性基金预算上年结余收入</t>
  </si>
  <si>
    <t>2300902</t>
  </si>
  <si>
    <t>政府性基金年终结余</t>
  </si>
  <si>
    <t>1100902</t>
  </si>
  <si>
    <t>调入政府性基金预算资金</t>
  </si>
  <si>
    <t>110090202</t>
  </si>
  <si>
    <t>从一般公共预算调入用于补充超长期特别国债偿债备付金的资金</t>
  </si>
  <si>
    <t>23022</t>
  </si>
  <si>
    <t>偿债备付金</t>
  </si>
  <si>
    <t>110090203</t>
  </si>
  <si>
    <t>从国有资本经营预算调入用于补充超长期特别国债偿债备付金的资金</t>
  </si>
  <si>
    <t>2302201</t>
  </si>
  <si>
    <t>安排超长期特别国债偿债备付金</t>
  </si>
  <si>
    <t>110090204</t>
  </si>
  <si>
    <t>从一般公共预算调入用于偿还超长期特别国债本金的资金</t>
  </si>
  <si>
    <t>2302202</t>
  </si>
  <si>
    <t>安排地方政府专项债券偿债备付金</t>
  </si>
  <si>
    <t>110090205</t>
  </si>
  <si>
    <t>从国有资本经营预算调入用于偿还超长期特别国债本金的资金</t>
  </si>
  <si>
    <t>110090206</t>
  </si>
  <si>
    <t>从一般公共预算调入用于偿还抗疫特别国债本级的资金</t>
  </si>
  <si>
    <t>110090207</t>
  </si>
  <si>
    <t>从国有资本经营预算调入用于偿还抗疫特别国债本级的资金</t>
  </si>
  <si>
    <t>110090299</t>
  </si>
  <si>
    <t>其他调入政府性基金预算资金</t>
  </si>
  <si>
    <t>1101102</t>
  </si>
  <si>
    <t>地方政府专项债务转贷收入</t>
  </si>
  <si>
    <t>11022</t>
  </si>
  <si>
    <t>动用偿债备付金</t>
  </si>
  <si>
    <t>1102201</t>
  </si>
  <si>
    <t>动用超长期特别国债偿债备付金</t>
  </si>
  <si>
    <t>1102202</t>
  </si>
  <si>
    <t>动用地方政府专项债券偿债备付金</t>
  </si>
  <si>
    <t>23104</t>
  </si>
  <si>
    <t>地方政府专项债务还本支出</t>
  </si>
  <si>
    <t>1050402</t>
  </si>
  <si>
    <t>专项债务收入</t>
  </si>
  <si>
    <t>2026年政府性基金预算支出资金来源表</t>
  </si>
  <si>
    <t>当年地方本级收入安排</t>
  </si>
  <si>
    <t>政府性基金转移支付收入安排</t>
  </si>
  <si>
    <t>上年结余</t>
  </si>
  <si>
    <t>政府债务资金</t>
  </si>
  <si>
    <t>其他资金</t>
  </si>
  <si>
    <t>20798</t>
  </si>
  <si>
    <t>法库县2025年专项债务限额和债务余额情况表</t>
  </si>
  <si>
    <t>政府专项债务限额</t>
  </si>
  <si>
    <t>政府专项债务余额</t>
  </si>
  <si>
    <t>2026年国有资本经营预算收支表（查询表）</t>
  </si>
  <si>
    <t>2025年
执行数</t>
  </si>
  <si>
    <t>2026年
预算数</t>
  </si>
  <si>
    <t>预算数为执行数的%</t>
  </si>
  <si>
    <t>2025年执行数</t>
  </si>
  <si>
    <t>2026年预算数</t>
  </si>
  <si>
    <t>资本性支出</t>
  </si>
  <si>
    <t xml:space="preserve">费用性支出 </t>
  </si>
  <si>
    <t>1030601</t>
  </si>
  <si>
    <t>一、利润收入</t>
  </si>
  <si>
    <t>20804</t>
  </si>
  <si>
    <t>一、补充全国社会保障基金</t>
  </si>
  <si>
    <t>1030602</t>
  </si>
  <si>
    <t>二、股利、股息收入</t>
  </si>
  <si>
    <t>22301</t>
  </si>
  <si>
    <t>二、解决历史遗留问题及改革成本支出</t>
  </si>
  <si>
    <t>1030603</t>
  </si>
  <si>
    <t>三、产权转让收入</t>
  </si>
  <si>
    <t>22302</t>
  </si>
  <si>
    <t>三、国有企业资本金注入</t>
  </si>
  <si>
    <t>1030604</t>
  </si>
  <si>
    <t>四、清算收入</t>
  </si>
  <si>
    <t>22303</t>
  </si>
  <si>
    <t>四、国有企业政策性补贴</t>
  </si>
  <si>
    <t>1030698</t>
  </si>
  <si>
    <t>五、其他国有资本经营预算收入</t>
  </si>
  <si>
    <t>22399</t>
  </si>
  <si>
    <t>五、其他国有资本经营预算支出</t>
  </si>
  <si>
    <t>11005</t>
  </si>
  <si>
    <t>国有资本经营预算转移支付收入</t>
  </si>
  <si>
    <t>23005</t>
  </si>
  <si>
    <t>国有资本经营预算转移支付</t>
  </si>
  <si>
    <t>1100501</t>
  </si>
  <si>
    <t>2300501</t>
  </si>
  <si>
    <t>国有资本经营预算转移支付支出</t>
  </si>
  <si>
    <t>1100604</t>
  </si>
  <si>
    <t>国有资本经营预算上解收入</t>
  </si>
  <si>
    <t>2300604</t>
  </si>
  <si>
    <t>国有资本经营预算上解支出</t>
  </si>
  <si>
    <t>1100804</t>
  </si>
  <si>
    <t>国有资本经营预算上年结余收入</t>
  </si>
  <si>
    <t>2300803</t>
  </si>
  <si>
    <t>国有资本经营预算调出资金</t>
  </si>
  <si>
    <t>2300918</t>
  </si>
  <si>
    <t>国有资本经营预算年终结余</t>
  </si>
  <si>
    <t>收 入 总 计</t>
  </si>
  <si>
    <t>支 出 总 计</t>
  </si>
  <si>
    <t>法库县2024年社会保险基金预算收入表</t>
  </si>
  <si>
    <t>企业职工基本养老保险基金</t>
  </si>
  <si>
    <t>城乡居民基本养老保险基金</t>
  </si>
  <si>
    <t>机关事业养老保险基金</t>
  </si>
  <si>
    <t>居民基本医疗保险基金</t>
  </si>
  <si>
    <t>工伤保险基金</t>
  </si>
  <si>
    <t>失业保险基金</t>
  </si>
  <si>
    <t>生育保险基金</t>
  </si>
  <si>
    <t>一、本年收入小计</t>
  </si>
  <si>
    <t xml:space="preserve"> 1.保险费收入</t>
  </si>
  <si>
    <t xml:space="preserve"> 2.利息收入</t>
  </si>
  <si>
    <t xml:space="preserve"> 3.财政补贴收入</t>
  </si>
  <si>
    <t xml:space="preserve"> 4.其他收入</t>
  </si>
  <si>
    <t xml:space="preserve"> 5.转移收入</t>
  </si>
  <si>
    <t>二、上年滚存结余</t>
  </si>
  <si>
    <t>收入合计</t>
  </si>
  <si>
    <t>法库县2023年社会保险基金预算支出表</t>
  </si>
  <si>
    <t>本年支出合计</t>
  </si>
  <si>
    <t xml:space="preserve">    其中： 1.社会保险待遇支出</t>
  </si>
  <si>
    <t xml:space="preserve">           2.其他支出</t>
  </si>
  <si>
    <t xml:space="preserve">           3.转移支出</t>
  </si>
  <si>
    <t>woqu</t>
  </si>
</sst>
</file>

<file path=xl/styles.xml><?xml version="1.0" encoding="utf-8"?>
<styleSheet xmlns="http://schemas.openxmlformats.org/spreadsheetml/2006/main" xmlns:mc="http://schemas.openxmlformats.org/markup-compatibility/2006" xmlns:xr9="http://schemas.microsoft.com/office/spreadsheetml/2016/revision9" mc:Ignorable="xr9">
  <numFmts count="22">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 numFmtId="177" formatCode="_(&quot;$&quot;* #,##0.00_);_(&quot;$&quot;* \(#,##0.00\);_(&quot;$&quot;* &quot;-&quot;??_);_(@_)"/>
    <numFmt numFmtId="178" formatCode="_(* #,##0_);_(* \(#,##0\);_(* &quot;-&quot;_);_(@_)"/>
    <numFmt numFmtId="179" formatCode="_(&quot;$&quot;* #,##0_);_(&quot;$&quot;* \(#,##0\);_(&quot;$&quot;* &quot;-&quot;_);_(@_)"/>
    <numFmt numFmtId="180" formatCode="0_ "/>
    <numFmt numFmtId="181" formatCode="0_);[Red]\(0\)"/>
    <numFmt numFmtId="182" formatCode="0_ ;[Red]\-0\ ;"/>
    <numFmt numFmtId="183" formatCode="0.0%_ ;[Red]\-0.0%\ ;"/>
    <numFmt numFmtId="184" formatCode="0%_ ;[Red]\-0%\ ;"/>
    <numFmt numFmtId="185" formatCode="0.0%_ ;[Red]\-0.0%\ ;\ "/>
    <numFmt numFmtId="186" formatCode="0.00_);[Red]\(0.00\)"/>
    <numFmt numFmtId="187" formatCode="\ @"/>
    <numFmt numFmtId="188" formatCode="0.0_ "/>
    <numFmt numFmtId="189" formatCode="0.00_ "/>
    <numFmt numFmtId="190" formatCode="_ * #,##0_ ;_ * \-#,##0_ ;_ * &quot;-&quot;??_ ;_ @_ "/>
    <numFmt numFmtId="191" formatCode="#,##0_ "/>
    <numFmt numFmtId="192" formatCode="* #,##0;* \-#,##0;* &quot;-&quot;??;@"/>
    <numFmt numFmtId="193" formatCode="0.0%"/>
  </numFmts>
  <fonts count="94">
    <font>
      <sz val="11"/>
      <color rgb="FF000000"/>
      <name val="宋体"/>
      <charset val="134"/>
      <scheme val="minor"/>
    </font>
    <font>
      <sz val="10"/>
      <name val="宋体"/>
      <charset val="134"/>
    </font>
    <font>
      <b/>
      <sz val="10"/>
      <name val="宋体"/>
      <charset val="134"/>
    </font>
    <font>
      <sz val="18"/>
      <color indexed="8"/>
      <name val="黑体"/>
      <charset val="0"/>
    </font>
    <font>
      <sz val="12"/>
      <color indexed="8"/>
      <name val="宋体"/>
      <charset val="134"/>
    </font>
    <font>
      <sz val="12"/>
      <color indexed="8"/>
      <name val="Arial Narrow"/>
      <charset val="0"/>
    </font>
    <font>
      <sz val="11"/>
      <color indexed="8"/>
      <name val="宋体"/>
      <charset val="134"/>
    </font>
    <font>
      <b/>
      <sz val="11"/>
      <color indexed="8"/>
      <name val="宋体"/>
      <charset val="134"/>
    </font>
    <font>
      <sz val="11"/>
      <color theme="1"/>
      <name val="宋体"/>
      <charset val="134"/>
      <scheme val="minor"/>
    </font>
    <font>
      <sz val="11"/>
      <color theme="1"/>
      <name val="黑体"/>
      <charset val="134"/>
    </font>
    <font>
      <sz val="12"/>
      <color theme="1"/>
      <name val="Times New Roman"/>
      <charset val="134"/>
    </font>
    <font>
      <sz val="11"/>
      <color theme="1"/>
      <name val="Times New Roman"/>
      <charset val="134"/>
    </font>
    <font>
      <sz val="18"/>
      <color theme="1"/>
      <name val="Times New Roman"/>
      <charset val="134"/>
    </font>
    <font>
      <sz val="11"/>
      <color rgb="FFFF0000"/>
      <name val="宋体"/>
      <charset val="134"/>
      <scheme val="minor"/>
    </font>
    <font>
      <sz val="11"/>
      <color rgb="FF000000"/>
      <name val="Times New Roman"/>
      <charset val="134"/>
    </font>
    <font>
      <b/>
      <sz val="11"/>
      <color rgb="FF000000"/>
      <name val="Times New Roman"/>
      <charset val="134"/>
    </font>
    <font>
      <b/>
      <sz val="11"/>
      <color theme="1"/>
      <name val="Times New Roman"/>
      <charset val="134"/>
    </font>
    <font>
      <sz val="11"/>
      <color theme="1"/>
      <name val="仿宋_GB2312"/>
      <charset val="134"/>
    </font>
    <font>
      <b/>
      <sz val="15"/>
      <color indexed="56"/>
      <name val="宋体"/>
      <charset val="134"/>
    </font>
    <font>
      <sz val="18"/>
      <name val="黑体"/>
      <charset val="0"/>
    </font>
    <font>
      <b/>
      <sz val="15"/>
      <name val="宋体"/>
      <charset val="134"/>
    </font>
    <font>
      <sz val="11"/>
      <name val="Times New Roman"/>
      <charset val="0"/>
    </font>
    <font>
      <b/>
      <sz val="14"/>
      <name val="宋体"/>
      <charset val="134"/>
    </font>
    <font>
      <sz val="14"/>
      <name val="宋体"/>
      <charset val="134"/>
    </font>
    <font>
      <sz val="11"/>
      <color rgb="FF000000"/>
      <name val="黑体"/>
      <charset val="134"/>
    </font>
    <font>
      <sz val="12"/>
      <color rgb="FF000000"/>
      <name val="黑体"/>
      <charset val="134"/>
    </font>
    <font>
      <sz val="11"/>
      <color rgb="FF000000"/>
      <name val="Calibri"/>
      <charset val="134"/>
    </font>
    <font>
      <sz val="18"/>
      <color rgb="FF000000"/>
      <name val="Times New Roman"/>
      <charset val="134"/>
    </font>
    <font>
      <sz val="11"/>
      <color rgb="FF000000"/>
      <name val="仿宋_GB2312"/>
      <charset val="134"/>
    </font>
    <font>
      <sz val="11"/>
      <color rgb="FF000000"/>
      <name val="仿宋_gb2312"/>
      <charset val="134"/>
    </font>
    <font>
      <sz val="12"/>
      <color theme="1"/>
      <name val="黑体"/>
      <charset val="134"/>
    </font>
    <font>
      <sz val="11"/>
      <color rgb="FF000000"/>
      <name val="Times"/>
      <charset val="134"/>
    </font>
    <font>
      <sz val="11"/>
      <color theme="1"/>
      <name val="Times"/>
      <charset val="134"/>
    </font>
    <font>
      <sz val="12"/>
      <color theme="1"/>
      <name val="宋体"/>
      <charset val="134"/>
    </font>
    <font>
      <sz val="11"/>
      <color theme="1"/>
      <name val="宋体"/>
      <charset val="134"/>
    </font>
    <font>
      <sz val="12"/>
      <color rgb="FFFF0000"/>
      <name val="Times New Roman"/>
      <charset val="134"/>
    </font>
    <font>
      <b/>
      <sz val="11"/>
      <color theme="1"/>
      <name val="仿宋_GB2312"/>
      <charset val="134"/>
    </font>
    <font>
      <sz val="11"/>
      <color rgb="FFFF0000"/>
      <name val="Times New Roman"/>
      <charset val="134"/>
    </font>
    <font>
      <sz val="11"/>
      <color theme="1" tint="0.05"/>
      <name val="Times New Roman"/>
      <charset val="134"/>
    </font>
    <font>
      <sz val="11"/>
      <color indexed="0"/>
      <name val="Calibri"/>
      <charset val="134"/>
    </font>
    <font>
      <u/>
      <sz val="11"/>
      <color rgb="FF0000FF"/>
      <name val="宋体"/>
      <charset val="0"/>
      <scheme val="minor"/>
    </font>
    <font>
      <u/>
      <sz val="11"/>
      <color rgb="FF800080"/>
      <name val="宋体"/>
      <charset val="0"/>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28"/>
      <name val="宋体"/>
      <charset val="134"/>
    </font>
    <font>
      <sz val="16"/>
      <name val="宋体"/>
      <charset val="134"/>
    </font>
    <font>
      <sz val="12"/>
      <name val="宋体"/>
      <charset val="134"/>
    </font>
    <font>
      <sz val="11"/>
      <color rgb="FF800080"/>
      <name val="宋体"/>
      <charset val="134"/>
    </font>
    <font>
      <sz val="12"/>
      <color rgb="FF800080"/>
      <name val="宋体"/>
      <charset val="134"/>
    </font>
    <font>
      <sz val="9"/>
      <name val="宋体"/>
      <charset val="134"/>
    </font>
    <font>
      <sz val="11"/>
      <color rgb="FF000000"/>
      <name val="宋体"/>
      <charset val="134"/>
    </font>
    <font>
      <u/>
      <sz val="11"/>
      <color rgb="FF0000FF"/>
      <name val="宋体"/>
      <charset val="134"/>
      <scheme val="minor"/>
    </font>
    <font>
      <sz val="11"/>
      <color rgb="FF008000"/>
      <name val="宋体"/>
      <charset val="134"/>
    </font>
    <font>
      <sz val="12"/>
      <color rgb="FF008000"/>
      <name val="宋体"/>
      <charset val="134"/>
    </font>
    <font>
      <u/>
      <sz val="11"/>
      <color rgb="FF800080"/>
      <name val="宋体"/>
      <charset val="134"/>
      <scheme val="minor"/>
    </font>
    <font>
      <sz val="11"/>
      <name val="Times New Roman"/>
      <charset val="134"/>
    </font>
    <font>
      <b/>
      <sz val="11"/>
      <name val="宋体"/>
      <charset val="134"/>
      <scheme val="minor"/>
    </font>
    <font>
      <sz val="11"/>
      <color rgb="FFFF0000"/>
      <name val="黑体"/>
      <charset val="134"/>
    </font>
    <font>
      <b/>
      <sz val="16"/>
      <name val="黑体"/>
      <charset val="134"/>
    </font>
    <font>
      <sz val="11"/>
      <name val="宋体"/>
      <charset val="134"/>
      <scheme val="minor"/>
    </font>
    <font>
      <sz val="11"/>
      <name val="仿宋_GB2312"/>
      <charset val="134"/>
    </font>
    <font>
      <sz val="11"/>
      <name val="宋体"/>
      <charset val="134"/>
    </font>
    <font>
      <b/>
      <sz val="11"/>
      <name val="宋体"/>
      <charset val="134"/>
    </font>
    <font>
      <b/>
      <sz val="11"/>
      <name val="黑体"/>
      <charset val="134"/>
    </font>
    <font>
      <sz val="12"/>
      <name val="Times New Roman"/>
      <charset val="134"/>
    </font>
    <font>
      <b/>
      <sz val="12"/>
      <name val="Times New Roman"/>
      <charset val="134"/>
    </font>
    <font>
      <b/>
      <sz val="11"/>
      <name val="Times New Roman"/>
      <charset val="134"/>
    </font>
    <font>
      <b/>
      <sz val="11"/>
      <name val="仿宋_GB2312"/>
      <charset val="134"/>
    </font>
    <font>
      <sz val="11"/>
      <name val="黑体"/>
      <charset val="134"/>
    </font>
    <font>
      <sz val="18"/>
      <name val="方正小标宋简体"/>
      <charset val="134"/>
    </font>
    <font>
      <b/>
      <sz val="18"/>
      <color theme="3"/>
      <name val="宋体"/>
      <charset val="134"/>
      <scheme val="minor"/>
    </font>
    <font>
      <b/>
      <sz val="11"/>
      <color rgb="FFFFFFFF"/>
      <name val="宋体"/>
      <charset val="134"/>
      <scheme val="minor"/>
    </font>
    <font>
      <sz val="18"/>
      <name val="Times New Roman"/>
      <charset val="134"/>
    </font>
    <font>
      <sz val="12"/>
      <name val="黑体"/>
      <charset val="134"/>
    </font>
    <font>
      <sz val="11"/>
      <name val="楷体_GB2312"/>
      <charset val="134"/>
    </font>
    <font>
      <sz val="9"/>
      <name val="Times New Roman"/>
      <charset val="134"/>
    </font>
    <font>
      <sz val="11"/>
      <name val="Times"/>
      <charset val="134"/>
    </font>
    <font>
      <sz val="11"/>
      <name val="宋体"/>
      <charset val="0"/>
    </font>
    <font>
      <sz val="18"/>
      <color theme="1"/>
      <name val="宋体"/>
      <charset val="134"/>
    </font>
    <font>
      <sz val="18"/>
      <color rgb="FF000000"/>
      <name val="宋体"/>
      <charset val="134"/>
    </font>
    <font>
      <b/>
      <sz val="9"/>
      <name val="宋体"/>
      <charset val="134"/>
    </font>
  </fonts>
  <fills count="64">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03"/>
        <bgColor indexed="64"/>
      </patternFill>
    </fill>
    <fill>
      <patternFill patternType="solid">
        <fgColor rgb="FFDEDEDE"/>
        <bgColor indexed="64"/>
      </patternFill>
    </fill>
    <fill>
      <patternFill patternType="solid">
        <fgColor theme="0" tint="-0.13"/>
        <bgColor indexed="64"/>
      </patternFill>
    </fill>
    <fill>
      <patternFill patternType="solid">
        <fgColor theme="0" tint="-0.15"/>
        <bgColor indexed="64"/>
      </patternFill>
    </fill>
    <fill>
      <patternFill patternType="solid">
        <fgColor rgb="FFD8D8D8"/>
        <bgColor indexed="64"/>
      </patternFill>
    </fill>
    <fill>
      <patternFill patternType="solid">
        <fgColor rgb="FFF7F7F7"/>
        <bgColor indexed="64"/>
      </patternFill>
    </fill>
    <fill>
      <patternFill patternType="solid">
        <fgColor theme="6" tint="0.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8"/>
        <bgColor indexed="64"/>
      </patternFill>
    </fill>
    <fill>
      <patternFill patternType="solid">
        <fgColor theme="4" tint="0.6"/>
        <bgColor indexed="64"/>
      </patternFill>
    </fill>
    <fill>
      <patternFill patternType="solid">
        <fgColor theme="4" tint="0.4"/>
        <bgColor indexed="64"/>
      </patternFill>
    </fill>
    <fill>
      <patternFill patternType="solid">
        <fgColor theme="5"/>
        <bgColor indexed="64"/>
      </patternFill>
    </fill>
    <fill>
      <patternFill patternType="solid">
        <fgColor theme="5" tint="0.8"/>
        <bgColor indexed="64"/>
      </patternFill>
    </fill>
    <fill>
      <patternFill patternType="solid">
        <fgColor theme="5" tint="0.6"/>
        <bgColor indexed="64"/>
      </patternFill>
    </fill>
    <fill>
      <patternFill patternType="solid">
        <fgColor theme="5" tint="0.4"/>
        <bgColor indexed="64"/>
      </patternFill>
    </fill>
    <fill>
      <patternFill patternType="solid">
        <fgColor theme="6"/>
        <bgColor indexed="64"/>
      </patternFill>
    </fill>
    <fill>
      <patternFill patternType="solid">
        <fgColor theme="6" tint="0.8"/>
        <bgColor indexed="64"/>
      </patternFill>
    </fill>
    <fill>
      <patternFill patternType="solid">
        <fgColor theme="6" tint="0.4"/>
        <bgColor indexed="64"/>
      </patternFill>
    </fill>
    <fill>
      <patternFill patternType="solid">
        <fgColor theme="7"/>
        <bgColor indexed="64"/>
      </patternFill>
    </fill>
    <fill>
      <patternFill patternType="solid">
        <fgColor theme="7" tint="0.8"/>
        <bgColor indexed="64"/>
      </patternFill>
    </fill>
    <fill>
      <patternFill patternType="solid">
        <fgColor theme="7" tint="0.6"/>
        <bgColor indexed="64"/>
      </patternFill>
    </fill>
    <fill>
      <patternFill patternType="solid">
        <fgColor theme="7" tint="0.4"/>
        <bgColor indexed="64"/>
      </patternFill>
    </fill>
    <fill>
      <patternFill patternType="solid">
        <fgColor theme="8"/>
        <bgColor indexed="64"/>
      </patternFill>
    </fill>
    <fill>
      <patternFill patternType="solid">
        <fgColor theme="8" tint="0.8"/>
        <bgColor indexed="64"/>
      </patternFill>
    </fill>
    <fill>
      <patternFill patternType="solid">
        <fgColor theme="8" tint="0.6"/>
        <bgColor indexed="64"/>
      </patternFill>
    </fill>
    <fill>
      <patternFill patternType="solid">
        <fgColor theme="8" tint="0.4"/>
        <bgColor indexed="64"/>
      </patternFill>
    </fill>
    <fill>
      <patternFill patternType="solid">
        <fgColor theme="9"/>
        <bgColor indexed="64"/>
      </patternFill>
    </fill>
    <fill>
      <patternFill patternType="solid">
        <fgColor theme="9" tint="0.8"/>
        <bgColor indexed="64"/>
      </patternFill>
    </fill>
    <fill>
      <patternFill patternType="solid">
        <fgColor theme="9" tint="0.6"/>
        <bgColor indexed="64"/>
      </patternFill>
    </fill>
    <fill>
      <patternFill patternType="solid">
        <fgColor theme="9" tint="0.4"/>
        <bgColor indexed="64"/>
      </patternFill>
    </fill>
    <fill>
      <patternFill patternType="solid">
        <fgColor theme="4" tint="0.79"/>
        <bgColor indexed="64"/>
      </patternFill>
    </fill>
    <fill>
      <patternFill patternType="solid">
        <fgColor theme="5" tint="0.79"/>
        <bgColor indexed="64"/>
      </patternFill>
    </fill>
    <fill>
      <patternFill patternType="solid">
        <fgColor theme="6" tint="0.79"/>
        <bgColor indexed="64"/>
      </patternFill>
    </fill>
    <fill>
      <patternFill patternType="solid">
        <fgColor theme="7" tint="0.79"/>
        <bgColor indexed="64"/>
      </patternFill>
    </fill>
    <fill>
      <patternFill patternType="solid">
        <fgColor theme="8" tint="0.79"/>
        <bgColor indexed="64"/>
      </patternFill>
    </fill>
    <fill>
      <patternFill patternType="solid">
        <fgColor theme="9" tint="0.79"/>
        <bgColor indexed="64"/>
      </patternFill>
    </fill>
    <fill>
      <patternFill patternType="solid">
        <fgColor theme="4" tint="0.59"/>
        <bgColor indexed="64"/>
      </patternFill>
    </fill>
    <fill>
      <patternFill patternType="solid">
        <fgColor theme="5" tint="0.59"/>
        <bgColor indexed="64"/>
      </patternFill>
    </fill>
    <fill>
      <patternFill patternType="solid">
        <fgColor theme="6" tint="0.59"/>
        <bgColor indexed="64"/>
      </patternFill>
    </fill>
    <fill>
      <patternFill patternType="solid">
        <fgColor theme="7" tint="0.59"/>
        <bgColor indexed="64"/>
      </patternFill>
    </fill>
    <fill>
      <patternFill patternType="solid">
        <fgColor theme="8" tint="0.59"/>
        <bgColor indexed="64"/>
      </patternFill>
    </fill>
    <fill>
      <patternFill patternType="solid">
        <fgColor theme="9" tint="0.59"/>
        <bgColor indexed="64"/>
      </patternFill>
    </fill>
    <fill>
      <patternFill patternType="solid">
        <fgColor theme="4" tint="0.39"/>
        <bgColor indexed="64"/>
      </patternFill>
    </fill>
    <fill>
      <patternFill patternType="solid">
        <fgColor theme="5" tint="0.39"/>
        <bgColor indexed="64"/>
      </patternFill>
    </fill>
    <fill>
      <patternFill patternType="solid">
        <fgColor theme="6" tint="0.39"/>
        <bgColor indexed="64"/>
      </patternFill>
    </fill>
    <fill>
      <patternFill patternType="solid">
        <fgColor theme="7" tint="0.39"/>
        <bgColor indexed="64"/>
      </patternFill>
    </fill>
    <fill>
      <patternFill patternType="solid">
        <fgColor theme="8" tint="0.39"/>
        <bgColor indexed="64"/>
      </patternFill>
    </fill>
    <fill>
      <patternFill patternType="solid">
        <fgColor theme="9" tint="0.39"/>
        <bgColor indexed="64"/>
      </patternFill>
    </fill>
    <fill>
      <patternFill patternType="solid">
        <fgColor rgb="FFBFBFBF"/>
        <bgColor indexed="64"/>
      </patternFill>
    </fill>
    <fill>
      <patternFill patternType="solid">
        <fgColor rgb="FFFF99CC"/>
        <bgColor indexed="64"/>
      </patternFill>
    </fill>
    <fill>
      <patternFill patternType="solid">
        <fgColor rgb="FFCCFFCC"/>
        <bgColor indexed="64"/>
      </patternFill>
    </fill>
    <fill>
      <patternFill patternType="solid">
        <fgColor rgb="FFFFFF00"/>
        <bgColor indexed="64"/>
      </patternFill>
    </fill>
    <fill>
      <patternFill patternType="solid">
        <fgColor theme="0" tint="-0.14"/>
        <bgColor indexed="64"/>
      </patternFill>
    </fill>
  </fills>
  <borders count="38">
    <border>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8"/>
      </left>
      <right style="thin">
        <color indexed="8"/>
      </right>
      <top/>
      <bottom style="thin">
        <color indexed="8"/>
      </bottom>
      <diagonal/>
    </border>
    <border>
      <left style="thin">
        <color indexed="8"/>
      </left>
      <right style="thin">
        <color auto="1"/>
      </right>
      <top style="thin">
        <color indexed="8"/>
      </top>
      <bottom style="thin">
        <color indexed="8"/>
      </bottom>
      <diagonal/>
    </border>
    <border>
      <left style="thin">
        <color auto="1"/>
      </left>
      <right style="thin">
        <color auto="1"/>
      </right>
      <top style="thin">
        <color auto="1"/>
      </top>
      <bottom style="thin">
        <color indexed="8"/>
      </bottom>
      <diagonal/>
    </border>
    <border>
      <left style="thin">
        <color indexed="8"/>
      </left>
      <right style="thin">
        <color indexed="8"/>
      </right>
      <top style="thin">
        <color indexed="8"/>
      </top>
      <bottom style="thin">
        <color auto="1"/>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5"/>
      </bottom>
      <diagonal/>
    </border>
    <border>
      <left/>
      <right/>
      <top/>
      <bottom style="medium">
        <color theme="4" tint="0.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theme="4" tint="0.49"/>
      </bottom>
      <diagonal/>
    </border>
    <border>
      <left/>
      <right/>
      <top/>
      <bottom style="medium">
        <color theme="4" tint="0.39"/>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bottom/>
      <diagonal/>
    </border>
    <border>
      <left/>
      <right/>
      <top style="thin">
        <color rgb="FF000000"/>
      </top>
      <bottom/>
      <diagonal/>
    </border>
    <border>
      <left/>
      <right/>
      <top/>
      <bottom style="medium">
        <color theme="4"/>
      </bottom>
      <diagonal/>
    </border>
    <border>
      <left/>
      <right/>
      <top/>
      <bottom style="medium">
        <color theme="4" tint="0.49"/>
      </bottom>
      <diagonal/>
    </border>
  </borders>
  <cellStyleXfs count="618">
    <xf numFmtId="0" fontId="0" fillId="0" borderId="0">
      <alignment vertical="top"/>
    </xf>
    <xf numFmtId="176" fontId="39" fillId="0" borderId="0">
      <alignment vertical="top"/>
    </xf>
    <xf numFmtId="177" fontId="39" fillId="0" borderId="0">
      <alignment vertical="top"/>
    </xf>
    <xf numFmtId="9" fontId="39" fillId="0" borderId="0">
      <alignment vertical="top"/>
    </xf>
    <xf numFmtId="178" fontId="39" fillId="0" borderId="0">
      <alignment vertical="top"/>
    </xf>
    <xf numFmtId="179" fontId="39" fillId="0" borderId="0">
      <alignment vertical="top"/>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9" fillId="11" borderId="22">
      <alignment vertical="top"/>
    </xf>
    <xf numFmtId="0" fontId="13" fillId="0" borderId="0">
      <alignment vertical="top"/>
    </xf>
    <xf numFmtId="0" fontId="42" fillId="0" borderId="0">
      <alignment vertical="top"/>
    </xf>
    <xf numFmtId="0" fontId="43" fillId="0" borderId="0">
      <alignment vertical="top"/>
    </xf>
    <xf numFmtId="0" fontId="44" fillId="0" borderId="23">
      <alignment vertical="top"/>
    </xf>
    <xf numFmtId="0" fontId="45" fillId="0" borderId="24">
      <alignment vertical="top"/>
    </xf>
    <xf numFmtId="0" fontId="46" fillId="0" borderId="25">
      <alignment vertical="top"/>
    </xf>
    <xf numFmtId="0" fontId="46" fillId="0" borderId="0">
      <alignment vertical="top"/>
    </xf>
    <xf numFmtId="0" fontId="47" fillId="12" borderId="26">
      <alignment vertical="top"/>
    </xf>
    <xf numFmtId="0" fontId="48" fillId="13" borderId="27">
      <alignment vertical="top"/>
    </xf>
    <xf numFmtId="0" fontId="49" fillId="13" borderId="26">
      <alignment vertical="top"/>
    </xf>
    <xf numFmtId="0" fontId="50" fillId="14" borderId="28">
      <alignment vertical="top"/>
    </xf>
    <xf numFmtId="0" fontId="51" fillId="0" borderId="29">
      <alignment vertical="top"/>
    </xf>
    <xf numFmtId="0" fontId="52" fillId="0" borderId="30">
      <alignment vertical="top"/>
    </xf>
    <xf numFmtId="0" fontId="53" fillId="15" borderId="0">
      <alignment vertical="top"/>
    </xf>
    <xf numFmtId="0" fontId="54" fillId="16" borderId="0">
      <alignment vertical="top"/>
    </xf>
    <xf numFmtId="0" fontId="55" fillId="17" borderId="0">
      <alignment vertical="top"/>
    </xf>
    <xf numFmtId="0" fontId="56" fillId="18" borderId="0">
      <alignment vertical="top"/>
    </xf>
    <xf numFmtId="0" fontId="8" fillId="19" borderId="0">
      <alignment vertical="top"/>
    </xf>
    <xf numFmtId="0" fontId="8" fillId="20" borderId="0">
      <alignment vertical="top"/>
    </xf>
    <xf numFmtId="0" fontId="56" fillId="21" borderId="0">
      <alignment vertical="top"/>
    </xf>
    <xf numFmtId="0" fontId="56" fillId="22" borderId="0">
      <alignment vertical="top"/>
    </xf>
    <xf numFmtId="0" fontId="8" fillId="23" borderId="0">
      <alignment vertical="top"/>
    </xf>
    <xf numFmtId="0" fontId="8" fillId="24" borderId="0">
      <alignment vertical="top"/>
    </xf>
    <xf numFmtId="0" fontId="56" fillId="25" borderId="0">
      <alignment vertical="top"/>
    </xf>
    <xf numFmtId="0" fontId="56" fillId="26" borderId="0">
      <alignment vertical="top"/>
    </xf>
    <xf numFmtId="0" fontId="8" fillId="27" borderId="0">
      <alignment vertical="top"/>
    </xf>
    <xf numFmtId="0" fontId="8" fillId="10" borderId="0">
      <alignment vertical="top"/>
    </xf>
    <xf numFmtId="0" fontId="56" fillId="28" borderId="0">
      <alignment vertical="top"/>
    </xf>
    <xf numFmtId="0" fontId="56" fillId="29" borderId="0">
      <alignment vertical="top"/>
    </xf>
    <xf numFmtId="0" fontId="8" fillId="30" borderId="0">
      <alignment vertical="top"/>
    </xf>
    <xf numFmtId="0" fontId="8" fillId="31" borderId="0">
      <alignment vertical="top"/>
    </xf>
    <xf numFmtId="0" fontId="56" fillId="32" borderId="0">
      <alignment vertical="top"/>
    </xf>
    <xf numFmtId="0" fontId="56" fillId="33" borderId="0">
      <alignment vertical="top"/>
    </xf>
    <xf numFmtId="0" fontId="8" fillId="34" borderId="0">
      <alignment vertical="top"/>
    </xf>
    <xf numFmtId="0" fontId="8" fillId="35" borderId="0">
      <alignment vertical="top"/>
    </xf>
    <xf numFmtId="0" fontId="56" fillId="36" borderId="0">
      <alignment vertical="top"/>
    </xf>
    <xf numFmtId="0" fontId="56" fillId="37" borderId="0">
      <alignment vertical="top"/>
    </xf>
    <xf numFmtId="0" fontId="8" fillId="38" borderId="0">
      <alignment vertical="top"/>
    </xf>
    <xf numFmtId="0" fontId="8" fillId="39" borderId="0">
      <alignment vertical="top"/>
    </xf>
    <xf numFmtId="0" fontId="56" fillId="40" borderId="0">
      <alignment vertical="top"/>
    </xf>
    <xf numFmtId="0" fontId="8" fillId="41" borderId="0">
      <alignment vertical="top"/>
    </xf>
    <xf numFmtId="0" fontId="8" fillId="42" borderId="0">
      <alignment vertical="top"/>
    </xf>
    <xf numFmtId="0" fontId="8" fillId="43" borderId="0">
      <alignment vertical="top"/>
    </xf>
    <xf numFmtId="0" fontId="8" fillId="44" borderId="0">
      <alignment vertical="top"/>
    </xf>
    <xf numFmtId="0" fontId="8" fillId="45" borderId="0">
      <alignment vertical="top"/>
    </xf>
    <xf numFmtId="0" fontId="8" fillId="46" borderId="0">
      <alignment vertical="top"/>
    </xf>
    <xf numFmtId="0" fontId="8" fillId="47" borderId="0">
      <alignment vertical="top"/>
    </xf>
    <xf numFmtId="0" fontId="8" fillId="48" borderId="0">
      <alignment vertical="top"/>
    </xf>
    <xf numFmtId="0" fontId="8" fillId="49" borderId="0">
      <alignment vertical="top"/>
    </xf>
    <xf numFmtId="0" fontId="8" fillId="50" borderId="0">
      <alignment vertical="top"/>
    </xf>
    <xf numFmtId="0" fontId="8" fillId="51" borderId="0">
      <alignment vertical="top"/>
    </xf>
    <xf numFmtId="0" fontId="8" fillId="52" borderId="0">
      <alignment vertical="top"/>
    </xf>
    <xf numFmtId="0" fontId="56" fillId="53" borderId="0">
      <alignment vertical="top"/>
    </xf>
    <xf numFmtId="0" fontId="56" fillId="54" borderId="0">
      <alignment vertical="top"/>
    </xf>
    <xf numFmtId="0" fontId="56" fillId="55" borderId="0">
      <alignment vertical="top"/>
    </xf>
    <xf numFmtId="0" fontId="56" fillId="56" borderId="0">
      <alignment vertical="top"/>
    </xf>
    <xf numFmtId="0" fontId="56" fillId="57" borderId="0">
      <alignment vertical="top"/>
    </xf>
    <xf numFmtId="0" fontId="56" fillId="58" borderId="0">
      <alignment vertical="top"/>
    </xf>
    <xf numFmtId="176" fontId="26" fillId="0" borderId="0">
      <alignment vertical="top"/>
    </xf>
    <xf numFmtId="178" fontId="26" fillId="0" borderId="0">
      <alignment vertical="top"/>
    </xf>
    <xf numFmtId="177" fontId="26" fillId="0" borderId="0">
      <alignment vertical="top"/>
    </xf>
    <xf numFmtId="179" fontId="26" fillId="0" borderId="0">
      <alignment vertical="top"/>
    </xf>
    <xf numFmtId="0" fontId="45" fillId="0" borderId="31">
      <alignment vertical="top"/>
    </xf>
    <xf numFmtId="0" fontId="46" fillId="0" borderId="32">
      <alignment vertical="top"/>
    </xf>
    <xf numFmtId="0" fontId="26" fillId="11" borderId="22">
      <alignment vertical="top"/>
    </xf>
    <xf numFmtId="9" fontId="26" fillId="0" borderId="0">
      <alignment vertical="top"/>
    </xf>
    <xf numFmtId="0" fontId="57" fillId="0" borderId="0">
      <alignment horizontal="center" vertical="center"/>
    </xf>
    <xf numFmtId="0" fontId="57" fillId="0" borderId="0">
      <alignment vertical="center"/>
    </xf>
    <xf numFmtId="0" fontId="58" fillId="59" borderId="33">
      <alignment horizontal="left" vertical="center"/>
    </xf>
    <xf numFmtId="0" fontId="58" fillId="8" borderId="33">
      <alignment horizontal="left" vertical="center"/>
    </xf>
    <xf numFmtId="0" fontId="58" fillId="0" borderId="33">
      <alignment horizontal="left" vertical="center"/>
      <protection locked="0"/>
    </xf>
    <xf numFmtId="0" fontId="58" fillId="0" borderId="33">
      <alignment horizontal="left" vertical="center" wrapText="1"/>
      <protection locked="0"/>
    </xf>
    <xf numFmtId="9" fontId="59" fillId="0" borderId="0">
      <alignment vertical="center"/>
    </xf>
    <xf numFmtId="0" fontId="60" fillId="60" borderId="0">
      <alignment vertical="center"/>
    </xf>
    <xf numFmtId="0" fontId="61" fillId="60" borderId="0">
      <alignment vertical="center"/>
    </xf>
    <xf numFmtId="0" fontId="8" fillId="0" borderId="0">
      <alignment vertical="center"/>
    </xf>
    <xf numFmtId="0" fontId="62" fillId="0" borderId="0"/>
    <xf numFmtId="0" fontId="59" fillId="0" borderId="0">
      <alignment vertical="center"/>
    </xf>
    <xf numFmtId="0" fontId="62" fillId="0" borderId="0">
      <protection locked="0"/>
    </xf>
    <xf numFmtId="0" fontId="63" fillId="0" borderId="0">
      <alignment vertical="center"/>
    </xf>
    <xf numFmtId="0" fontId="59" fillId="0" borderId="0"/>
    <xf numFmtId="0" fontId="59" fillId="0" borderId="0">
      <protection locked="0"/>
    </xf>
    <xf numFmtId="0" fontId="64" fillId="0" borderId="0">
      <alignment vertical="center"/>
    </xf>
    <xf numFmtId="0" fontId="65" fillId="61" borderId="0">
      <alignment vertical="center"/>
    </xf>
    <xf numFmtId="0" fontId="66" fillId="61" borderId="0">
      <alignment vertical="center"/>
    </xf>
    <xf numFmtId="0" fontId="67" fillId="0" borderId="0">
      <alignment vertical="center"/>
    </xf>
    <xf numFmtId="0" fontId="68" fillId="2" borderId="14">
      <alignment horizontal="center" vertical="center"/>
    </xf>
    <xf numFmtId="0" fontId="69" fillId="2" borderId="13">
      <alignment vertical="center"/>
    </xf>
    <xf numFmtId="0" fontId="17" fillId="0" borderId="0">
      <alignment vertical="center"/>
    </xf>
    <xf numFmtId="0" fontId="68" fillId="62" borderId="15">
      <alignment horizontal="left" vertical="center"/>
    </xf>
    <xf numFmtId="0" fontId="68" fillId="62" borderId="13">
      <alignment horizontal="left" vertical="center"/>
    </xf>
    <xf numFmtId="180" fontId="68" fillId="62" borderId="13">
      <alignment horizontal="left" vertical="center"/>
    </xf>
    <xf numFmtId="0" fontId="68" fillId="62" borderId="13"/>
    <xf numFmtId="181" fontId="68" fillId="62" borderId="13">
      <alignment horizontal="left" vertical="center"/>
    </xf>
    <xf numFmtId="0" fontId="14" fillId="62" borderId="13">
      <alignment horizontal="left" vertical="center" wrapText="1"/>
    </xf>
    <xf numFmtId="0" fontId="68" fillId="62" borderId="13">
      <alignment horizontal="left"/>
    </xf>
    <xf numFmtId="182" fontId="11" fillId="0" borderId="13">
      <alignment vertical="center" shrinkToFit="1"/>
    </xf>
    <xf numFmtId="182" fontId="11" fillId="62" borderId="15">
      <alignment vertical="center" shrinkToFit="1"/>
    </xf>
    <xf numFmtId="0" fontId="68" fillId="0" borderId="13">
      <alignment horizontal="left" vertical="center"/>
    </xf>
    <xf numFmtId="182" fontId="11" fillId="0" borderId="13">
      <alignment vertical="center" shrinkToFit="1"/>
      <protection locked="0"/>
    </xf>
    <xf numFmtId="0" fontId="68" fillId="0" borderId="13">
      <alignment horizontal="left"/>
    </xf>
    <xf numFmtId="180" fontId="68" fillId="0" borderId="13">
      <alignment horizontal="left" vertical="center"/>
    </xf>
    <xf numFmtId="180" fontId="68" fillId="0" borderId="13">
      <alignment horizontal="left"/>
    </xf>
    <xf numFmtId="181" fontId="68" fillId="0" borderId="13">
      <alignment horizontal="left" vertical="center"/>
    </xf>
    <xf numFmtId="181" fontId="68" fillId="0" borderId="13">
      <alignment horizontal="left"/>
    </xf>
    <xf numFmtId="3" fontId="68" fillId="0" borderId="13">
      <alignment horizontal="left" vertical="center"/>
    </xf>
    <xf numFmtId="0" fontId="14" fillId="0" borderId="13">
      <alignment horizontal="left" vertical="center" wrapText="1"/>
    </xf>
    <xf numFmtId="0" fontId="68" fillId="0" borderId="13"/>
    <xf numFmtId="182" fontId="68" fillId="0" borderId="13">
      <alignment vertical="center" shrinkToFit="1"/>
      <protection locked="0"/>
    </xf>
    <xf numFmtId="182" fontId="11" fillId="6" borderId="13">
      <alignment vertical="center" shrinkToFit="1"/>
    </xf>
    <xf numFmtId="182" fontId="68" fillId="3" borderId="13">
      <alignment vertical="center" shrinkToFit="1"/>
      <protection locked="0"/>
    </xf>
    <xf numFmtId="182" fontId="68" fillId="6" borderId="13">
      <alignment vertical="center" shrinkToFit="1"/>
    </xf>
    <xf numFmtId="0" fontId="70" fillId="2" borderId="0">
      <alignment vertical="center" wrapText="1"/>
    </xf>
    <xf numFmtId="0" fontId="71" fillId="2" borderId="0">
      <alignment vertical="center"/>
    </xf>
    <xf numFmtId="0" fontId="69" fillId="2" borderId="0">
      <alignment vertical="center"/>
    </xf>
    <xf numFmtId="0" fontId="72" fillId="2" borderId="0">
      <alignment vertical="center"/>
    </xf>
    <xf numFmtId="0" fontId="72" fillId="2" borderId="0">
      <alignment vertical="center" wrapText="1"/>
    </xf>
    <xf numFmtId="0" fontId="73" fillId="2" borderId="13">
      <alignment vertical="center"/>
    </xf>
    <xf numFmtId="0" fontId="68" fillId="2" borderId="13">
      <alignment horizontal="left" vertical="center"/>
    </xf>
    <xf numFmtId="10" fontId="72" fillId="2" borderId="0">
      <alignment vertical="center"/>
    </xf>
    <xf numFmtId="0" fontId="13" fillId="2" borderId="0">
      <alignment vertical="center"/>
    </xf>
    <xf numFmtId="182" fontId="68" fillId="4" borderId="13">
      <alignment vertical="center" shrinkToFit="1"/>
    </xf>
    <xf numFmtId="183" fontId="68" fillId="6" borderId="13">
      <alignment vertical="center" shrinkToFit="1"/>
    </xf>
    <xf numFmtId="0" fontId="59" fillId="2" borderId="0">
      <alignment vertical="center"/>
    </xf>
    <xf numFmtId="0" fontId="74" fillId="2" borderId="0">
      <alignment vertical="center"/>
    </xf>
    <xf numFmtId="0" fontId="75" fillId="2" borderId="0"/>
    <xf numFmtId="0" fontId="59" fillId="2" borderId="0">
      <alignment horizontal="center"/>
    </xf>
    <xf numFmtId="0" fontId="59" fillId="2" borderId="0"/>
    <xf numFmtId="10" fontId="59" fillId="2" borderId="0">
      <alignment wrapText="1"/>
    </xf>
    <xf numFmtId="182" fontId="14" fillId="3" borderId="20">
      <alignment vertical="center" shrinkToFit="1"/>
      <protection locked="0"/>
    </xf>
    <xf numFmtId="182" fontId="68" fillId="2" borderId="20">
      <alignment vertical="center" shrinkToFit="1"/>
      <protection locked="0"/>
    </xf>
    <xf numFmtId="182" fontId="14" fillId="6" borderId="20">
      <alignment vertical="center" shrinkToFit="1"/>
    </xf>
    <xf numFmtId="182" fontId="68" fillId="6" borderId="12">
      <alignment vertical="center" shrinkToFit="1"/>
    </xf>
    <xf numFmtId="180" fontId="74" fillId="2" borderId="0">
      <alignment vertical="center"/>
    </xf>
    <xf numFmtId="180" fontId="59" fillId="2" borderId="0"/>
    <xf numFmtId="0" fontId="72" fillId="2" borderId="0"/>
    <xf numFmtId="0" fontId="13" fillId="2" borderId="0"/>
    <xf numFmtId="0" fontId="72" fillId="2" borderId="0">
      <alignment horizontal="right" vertical="center"/>
    </xf>
    <xf numFmtId="0" fontId="76" fillId="2" borderId="16">
      <alignment vertical="center"/>
    </xf>
    <xf numFmtId="0" fontId="69" fillId="2" borderId="34">
      <alignment horizontal="center" vertical="center"/>
    </xf>
    <xf numFmtId="0" fontId="72" fillId="2" borderId="13">
      <alignment vertical="center"/>
    </xf>
    <xf numFmtId="0" fontId="72" fillId="2" borderId="14">
      <alignment vertical="center"/>
    </xf>
    <xf numFmtId="182" fontId="68" fillId="11" borderId="13">
      <alignment vertical="center" shrinkToFit="1"/>
    </xf>
    <xf numFmtId="0" fontId="69" fillId="2" borderId="0">
      <alignment horizontal="center" vertical="center"/>
    </xf>
    <xf numFmtId="0" fontId="14" fillId="0" borderId="13">
      <alignment vertical="center"/>
    </xf>
    <xf numFmtId="0" fontId="72" fillId="2" borderId="0">
      <alignment horizontal="center"/>
    </xf>
    <xf numFmtId="0" fontId="73" fillId="2" borderId="16">
      <alignment vertical="center"/>
    </xf>
    <xf numFmtId="0" fontId="69" fillId="2" borderId="15">
      <alignment horizontal="center" vertical="center" wrapText="1"/>
    </xf>
    <xf numFmtId="0" fontId="69" fillId="2" borderId="34">
      <alignment horizontal="center" vertical="center" wrapText="1"/>
    </xf>
    <xf numFmtId="182" fontId="11" fillId="11" borderId="13">
      <alignment vertical="center" shrinkToFit="1"/>
    </xf>
    <xf numFmtId="1" fontId="68" fillId="2" borderId="13">
      <alignment horizontal="center" vertical="center" wrapText="1"/>
    </xf>
    <xf numFmtId="3" fontId="68" fillId="2" borderId="13">
      <alignment horizontal="center" vertical="center" wrapText="1"/>
    </xf>
    <xf numFmtId="0" fontId="68" fillId="2" borderId="13">
      <alignment horizontal="left" vertical="center" wrapText="1"/>
    </xf>
    <xf numFmtId="0" fontId="11" fillId="0" borderId="13">
      <alignment horizontal="center" vertical="center"/>
    </xf>
    <xf numFmtId="0" fontId="69" fillId="2" borderId="13">
      <alignment horizontal="left" vertical="center" wrapText="1"/>
    </xf>
    <xf numFmtId="0" fontId="8" fillId="0" borderId="13">
      <alignment horizontal="center" vertical="center"/>
    </xf>
    <xf numFmtId="0" fontId="69" fillId="2" borderId="14">
      <alignment horizontal="left" vertical="center" wrapText="1"/>
    </xf>
    <xf numFmtId="0" fontId="8" fillId="0" borderId="14">
      <alignment horizontal="center" vertical="center"/>
    </xf>
    <xf numFmtId="0" fontId="68" fillId="62" borderId="15">
      <alignment vertical="center"/>
    </xf>
    <xf numFmtId="0" fontId="13" fillId="2" borderId="0">
      <alignment horizontal="right" vertical="center"/>
    </xf>
    <xf numFmtId="0" fontId="8" fillId="0" borderId="0">
      <alignment horizontal="center" vertical="center"/>
    </xf>
    <xf numFmtId="0" fontId="68" fillId="2" borderId="18">
      <alignment horizontal="center" vertical="center" wrapText="1"/>
    </xf>
    <xf numFmtId="0" fontId="68" fillId="2" borderId="35">
      <alignment horizontal="center" vertical="center" wrapText="1"/>
    </xf>
    <xf numFmtId="0" fontId="37" fillId="2" borderId="13">
      <alignment horizontal="left" vertical="center" wrapText="1"/>
    </xf>
    <xf numFmtId="0" fontId="68" fillId="2" borderId="19">
      <alignment horizontal="center" vertical="center" wrapText="1"/>
    </xf>
    <xf numFmtId="0" fontId="72" fillId="0" borderId="0"/>
    <xf numFmtId="0" fontId="13" fillId="0" borderId="0"/>
    <xf numFmtId="182" fontId="68" fillId="2" borderId="0">
      <alignment vertical="center" shrinkToFit="1"/>
      <protection locked="0"/>
    </xf>
    <xf numFmtId="182" fontId="14" fillId="2" borderId="13">
      <alignment vertical="top" shrinkToFit="1"/>
      <protection locked="0"/>
    </xf>
    <xf numFmtId="182" fontId="14" fillId="2" borderId="13">
      <alignment vertical="top" shrinkToFit="1"/>
    </xf>
    <xf numFmtId="182" fontId="14" fillId="6" borderId="13">
      <alignment vertical="top" shrinkToFit="1"/>
    </xf>
    <xf numFmtId="0" fontId="72" fillId="2" borderId="0">
      <alignment horizontal="center" vertical="center" wrapText="1"/>
    </xf>
    <xf numFmtId="10" fontId="72" fillId="2" borderId="0">
      <alignment horizontal="right" vertical="center"/>
    </xf>
    <xf numFmtId="0" fontId="8" fillId="2" borderId="0">
      <alignment vertical="center"/>
    </xf>
    <xf numFmtId="0" fontId="77" fillId="2" borderId="0">
      <alignment vertical="center"/>
    </xf>
    <xf numFmtId="184" fontId="68" fillId="6" borderId="13">
      <alignment vertical="center" shrinkToFit="1"/>
    </xf>
    <xf numFmtId="185" fontId="68" fillId="2" borderId="13">
      <alignment vertical="center" shrinkToFit="1"/>
    </xf>
    <xf numFmtId="1" fontId="13" fillId="2" borderId="13">
      <alignment horizontal="left" vertical="center"/>
    </xf>
    <xf numFmtId="184" fontId="68" fillId="2" borderId="13">
      <alignment vertical="center" shrinkToFit="1"/>
    </xf>
    <xf numFmtId="186" fontId="69" fillId="2" borderId="0">
      <alignment horizontal="right" vertical="center"/>
    </xf>
    <xf numFmtId="0" fontId="78" fillId="2" borderId="0">
      <alignment vertical="center"/>
    </xf>
    <xf numFmtId="0" fontId="72" fillId="2" borderId="0">
      <alignment horizontal="left" vertical="center"/>
    </xf>
    <xf numFmtId="182" fontId="11" fillId="2" borderId="13">
      <alignment vertical="center" shrinkToFit="1"/>
      <protection locked="0"/>
    </xf>
    <xf numFmtId="182" fontId="11" fillId="2" borderId="14">
      <alignment vertical="center" shrinkToFit="1"/>
      <protection locked="0"/>
    </xf>
    <xf numFmtId="182" fontId="16" fillId="2" borderId="13">
      <alignment vertical="center" shrinkToFit="1"/>
      <protection locked="0"/>
    </xf>
    <xf numFmtId="186" fontId="72" fillId="2" borderId="35">
      <alignment vertical="center"/>
    </xf>
    <xf numFmtId="181" fontId="68" fillId="6" borderId="13">
      <alignment vertical="center" shrinkToFit="1"/>
    </xf>
    <xf numFmtId="0" fontId="68" fillId="2" borderId="0">
      <alignment vertical="center" wrapText="1"/>
    </xf>
    <xf numFmtId="0" fontId="79" fillId="2" borderId="13">
      <alignment horizontal="left" vertical="center"/>
    </xf>
    <xf numFmtId="0" fontId="80" fillId="2" borderId="13">
      <alignment vertical="center"/>
    </xf>
    <xf numFmtId="182" fontId="79" fillId="6" borderId="13">
      <alignment vertical="center" shrinkToFit="1"/>
    </xf>
    <xf numFmtId="183" fontId="79" fillId="6" borderId="13">
      <alignment vertical="center" shrinkToFit="1"/>
    </xf>
    <xf numFmtId="187" fontId="8" fillId="0" borderId="0">
      <alignment vertical="center"/>
    </xf>
    <xf numFmtId="0" fontId="9" fillId="0" borderId="0">
      <alignment vertical="center"/>
    </xf>
    <xf numFmtId="0" fontId="11" fillId="0" borderId="0">
      <alignment vertical="center"/>
    </xf>
    <xf numFmtId="49" fontId="68" fillId="2" borderId="13">
      <alignment horizontal="left" vertical="center"/>
      <protection locked="0"/>
    </xf>
    <xf numFmtId="49" fontId="73" fillId="2" borderId="11">
      <alignment vertical="center"/>
      <protection locked="0"/>
    </xf>
    <xf numFmtId="0" fontId="73" fillId="2" borderId="16">
      <alignment horizontal="right" vertical="center" wrapText="1"/>
    </xf>
    <xf numFmtId="0" fontId="80" fillId="2" borderId="10">
      <alignment vertical="center"/>
    </xf>
    <xf numFmtId="0" fontId="80" fillId="2" borderId="12">
      <alignment vertical="center"/>
    </xf>
    <xf numFmtId="0" fontId="81" fillId="2" borderId="13">
      <alignment vertical="center"/>
    </xf>
    <xf numFmtId="0" fontId="76" fillId="2" borderId="13">
      <alignment vertical="center" indent="6"/>
    </xf>
    <xf numFmtId="0" fontId="82" fillId="2" borderId="0">
      <alignment horizontal="center" vertical="center" wrapText="1"/>
    </xf>
    <xf numFmtId="0" fontId="82" fillId="2" borderId="0">
      <alignment horizontal="center" vertical="center"/>
    </xf>
    <xf numFmtId="0" fontId="68" fillId="2" borderId="34">
      <alignment horizontal="center" vertical="center"/>
    </xf>
    <xf numFmtId="0" fontId="73" fillId="2" borderId="16">
      <alignment horizontal="right" vertical="center"/>
    </xf>
    <xf numFmtId="0" fontId="68" fillId="2" borderId="13">
      <alignment vertical="center" wrapText="1" indent="6"/>
    </xf>
    <xf numFmtId="0" fontId="68" fillId="2" borderId="34">
      <alignment horizontal="center" vertical="center" wrapText="1"/>
    </xf>
    <xf numFmtId="0" fontId="68" fillId="2" borderId="13">
      <alignment horizontal="left" vertical="center"/>
      <protection locked="0"/>
    </xf>
    <xf numFmtId="0" fontId="73" fillId="2" borderId="13">
      <alignment vertical="center"/>
      <protection locked="0"/>
    </xf>
    <xf numFmtId="0" fontId="68" fillId="2" borderId="13">
      <alignment horizontal="left" vertical="center"/>
      <protection locked="0"/>
    </xf>
    <xf numFmtId="0" fontId="73" fillId="2" borderId="13">
      <alignment vertical="center"/>
      <protection locked="0"/>
    </xf>
    <xf numFmtId="0" fontId="68" fillId="2" borderId="13">
      <alignment horizontal="left" vertical="center"/>
      <protection locked="0"/>
    </xf>
    <xf numFmtId="0" fontId="73" fillId="2" borderId="13">
      <alignment vertical="center"/>
      <protection locked="0"/>
    </xf>
    <xf numFmtId="0" fontId="68" fillId="2" borderId="13">
      <alignment horizontal="left" vertical="center"/>
      <protection locked="0"/>
    </xf>
    <xf numFmtId="0" fontId="68" fillId="2" borderId="13">
      <alignment vertical="center"/>
      <protection locked="0"/>
    </xf>
    <xf numFmtId="42" fontId="39" fillId="0" borderId="0">
      <alignment vertical="top"/>
    </xf>
    <xf numFmtId="44" fontId="39" fillId="0" borderId="0">
      <alignment vertical="top"/>
    </xf>
    <xf numFmtId="41" fontId="39" fillId="0" borderId="0">
      <alignment vertical="top"/>
    </xf>
    <xf numFmtId="43" fontId="39" fillId="0" borderId="0">
      <alignment vertical="top"/>
    </xf>
    <xf numFmtId="0" fontId="83" fillId="0" borderId="0">
      <alignment vertical="top"/>
    </xf>
    <xf numFmtId="0" fontId="44" fillId="0" borderId="36">
      <alignment vertical="top"/>
    </xf>
    <xf numFmtId="0" fontId="45" fillId="0" borderId="36">
      <alignment vertical="top"/>
    </xf>
    <xf numFmtId="0" fontId="46" fillId="0" borderId="37">
      <alignment vertical="top"/>
    </xf>
    <xf numFmtId="0" fontId="84" fillId="14" borderId="28">
      <alignment vertical="top"/>
    </xf>
    <xf numFmtId="0" fontId="59" fillId="0" borderId="0">
      <alignment vertical="center"/>
    </xf>
    <xf numFmtId="0" fontId="59" fillId="0" borderId="0"/>
    <xf numFmtId="0" fontId="85" fillId="2" borderId="0">
      <alignment horizontal="center" vertical="center"/>
    </xf>
    <xf numFmtId="0" fontId="68" fillId="2" borderId="13">
      <alignment horizontal="center" vertical="center" wrapText="1"/>
    </xf>
    <xf numFmtId="0" fontId="68" fillId="2" borderId="13">
      <alignment horizontal="left" vertical="center"/>
    </xf>
    <xf numFmtId="0" fontId="81" fillId="2" borderId="13">
      <alignment horizontal="center" vertical="center"/>
    </xf>
    <xf numFmtId="0" fontId="81" fillId="2" borderId="13">
      <alignment horizontal="center" vertical="center" wrapText="1"/>
    </xf>
    <xf numFmtId="0" fontId="68" fillId="2" borderId="0">
      <alignment vertical="center"/>
    </xf>
    <xf numFmtId="0" fontId="68" fillId="2" borderId="0">
      <alignment horizontal="right" vertical="center"/>
    </xf>
    <xf numFmtId="0" fontId="81" fillId="2" borderId="10">
      <alignment horizontal="center" vertical="center"/>
    </xf>
    <xf numFmtId="0" fontId="81" fillId="2" borderId="12">
      <alignment horizontal="center" vertical="center"/>
    </xf>
    <xf numFmtId="0" fontId="68" fillId="2" borderId="10">
      <alignment horizontal="center" vertical="center" wrapText="1"/>
    </xf>
    <xf numFmtId="0" fontId="68" fillId="2" borderId="11">
      <alignment horizontal="center" vertical="center" wrapText="1"/>
    </xf>
    <xf numFmtId="0" fontId="68" fillId="2" borderId="12">
      <alignment horizontal="center" vertical="center" wrapText="1"/>
    </xf>
    <xf numFmtId="0" fontId="68" fillId="2" borderId="13">
      <alignment horizontal="center" vertical="center" wrapText="1"/>
    </xf>
    <xf numFmtId="49" fontId="68" fillId="2" borderId="13">
      <alignment horizontal="left" vertical="center"/>
    </xf>
    <xf numFmtId="0" fontId="73" fillId="2" borderId="12">
      <alignment vertical="center"/>
    </xf>
    <xf numFmtId="0" fontId="81" fillId="2" borderId="0">
      <alignment horizontal="left" vertical="center"/>
    </xf>
    <xf numFmtId="0" fontId="77" fillId="2" borderId="0">
      <alignment horizontal="right" vertical="center"/>
    </xf>
    <xf numFmtId="0" fontId="77" fillId="2" borderId="0">
      <alignment horizontal="left" vertical="center"/>
    </xf>
    <xf numFmtId="0" fontId="79" fillId="2" borderId="12">
      <alignment vertical="center"/>
    </xf>
    <xf numFmtId="0" fontId="59" fillId="0" borderId="0">
      <alignment vertical="center"/>
    </xf>
    <xf numFmtId="0" fontId="59" fillId="0" borderId="0"/>
    <xf numFmtId="0" fontId="85" fillId="2" borderId="0">
      <alignment horizontal="center" vertical="center"/>
    </xf>
    <xf numFmtId="0" fontId="68" fillId="2" borderId="13">
      <alignment horizontal="center" vertical="center" wrapText="1"/>
    </xf>
    <xf numFmtId="0" fontId="81" fillId="2" borderId="13">
      <alignment horizontal="center" vertical="center"/>
    </xf>
    <xf numFmtId="0" fontId="81" fillId="2" borderId="13">
      <alignment horizontal="center" vertical="center" wrapText="1"/>
    </xf>
    <xf numFmtId="0" fontId="68" fillId="2" borderId="0">
      <alignment horizontal="left" vertical="center"/>
    </xf>
    <xf numFmtId="0" fontId="68" fillId="2" borderId="0">
      <alignment vertical="center"/>
    </xf>
    <xf numFmtId="0" fontId="68" fillId="2" borderId="0">
      <alignment horizontal="right" vertical="center"/>
    </xf>
    <xf numFmtId="0" fontId="68" fillId="2" borderId="16">
      <alignment horizontal="right" vertical="center"/>
    </xf>
    <xf numFmtId="0" fontId="81" fillId="2" borderId="10">
      <alignment horizontal="center" vertical="center"/>
    </xf>
    <xf numFmtId="0" fontId="81" fillId="2" borderId="12">
      <alignment horizontal="center" vertical="center"/>
    </xf>
    <xf numFmtId="0" fontId="68" fillId="2" borderId="10">
      <alignment horizontal="center" vertical="center" wrapText="1"/>
    </xf>
    <xf numFmtId="0" fontId="68" fillId="2" borderId="11">
      <alignment horizontal="center" vertical="center" wrapText="1"/>
    </xf>
    <xf numFmtId="0" fontId="68" fillId="2" borderId="12">
      <alignment horizontal="center" vertical="center" wrapText="1"/>
    </xf>
    <xf numFmtId="0" fontId="68" fillId="2" borderId="13">
      <alignment horizontal="center" vertical="center" wrapText="1"/>
    </xf>
    <xf numFmtId="49" fontId="68" fillId="2" borderId="13">
      <alignment horizontal="left" vertical="center"/>
    </xf>
    <xf numFmtId="180" fontId="73" fillId="2" borderId="12">
      <alignment horizontal="left" vertical="center"/>
    </xf>
    <xf numFmtId="188" fontId="73" fillId="2" borderId="12">
      <alignment horizontal="left" vertical="center"/>
    </xf>
    <xf numFmtId="0" fontId="73" fillId="2" borderId="12">
      <alignment vertical="center"/>
    </xf>
    <xf numFmtId="180" fontId="73" fillId="2" borderId="21">
      <alignment horizontal="left" vertical="center"/>
    </xf>
    <xf numFmtId="188" fontId="73" fillId="2" borderId="21">
      <alignment horizontal="left" vertical="center"/>
    </xf>
    <xf numFmtId="49" fontId="68" fillId="0" borderId="13">
      <alignment horizontal="left" vertical="center"/>
    </xf>
    <xf numFmtId="0" fontId="73" fillId="2" borderId="11">
      <alignment vertical="center"/>
    </xf>
    <xf numFmtId="0" fontId="73" fillId="2" borderId="0">
      <alignment vertical="center"/>
    </xf>
    <xf numFmtId="0" fontId="59" fillId="0" borderId="0">
      <alignment vertical="center"/>
    </xf>
    <xf numFmtId="0" fontId="59" fillId="0" borderId="0"/>
    <xf numFmtId="0" fontId="81" fillId="2" borderId="0">
      <alignment vertical="center"/>
    </xf>
    <xf numFmtId="0" fontId="85" fillId="2" borderId="0">
      <alignment horizontal="center" vertical="center"/>
    </xf>
    <xf numFmtId="0" fontId="68" fillId="2" borderId="13">
      <alignment vertical="center"/>
    </xf>
    <xf numFmtId="0" fontId="81" fillId="2" borderId="13">
      <alignment horizontal="center" vertical="center"/>
    </xf>
    <xf numFmtId="0" fontId="81" fillId="2" borderId="13">
      <alignment horizontal="center" vertical="center" wrapText="1"/>
    </xf>
    <xf numFmtId="0" fontId="86" fillId="2" borderId="0">
      <alignment vertical="center"/>
    </xf>
    <xf numFmtId="0" fontId="35" fillId="2" borderId="0">
      <alignment vertical="center"/>
    </xf>
    <xf numFmtId="0" fontId="81" fillId="2" borderId="10">
      <alignment horizontal="center" vertical="center" wrapText="1"/>
    </xf>
    <xf numFmtId="0" fontId="81" fillId="2" borderId="11">
      <alignment horizontal="center" vertical="center" wrapText="1"/>
    </xf>
    <xf numFmtId="0" fontId="81" fillId="2" borderId="12">
      <alignment horizontal="center" vertical="center" wrapText="1"/>
    </xf>
    <xf numFmtId="0" fontId="81" fillId="2" borderId="13">
      <alignment horizontal="center" vertical="center" wrapText="1"/>
    </xf>
    <xf numFmtId="0" fontId="80" fillId="2" borderId="13">
      <alignment vertical="center" indent="4"/>
    </xf>
    <xf numFmtId="187" fontId="68" fillId="2" borderId="13">
      <alignment vertical="center"/>
    </xf>
    <xf numFmtId="0" fontId="77" fillId="2" borderId="16">
      <alignment horizontal="right" vertical="center"/>
    </xf>
    <xf numFmtId="0" fontId="68" fillId="0" borderId="13">
      <alignment vertical="center"/>
    </xf>
    <xf numFmtId="187" fontId="37" fillId="2" borderId="13">
      <alignment vertical="center"/>
    </xf>
    <xf numFmtId="0" fontId="37" fillId="2" borderId="13">
      <alignment vertical="center"/>
    </xf>
    <xf numFmtId="0" fontId="59" fillId="0" borderId="0">
      <alignment vertical="center"/>
    </xf>
    <xf numFmtId="0" fontId="59" fillId="0" borderId="0"/>
    <xf numFmtId="0" fontId="81" fillId="2" borderId="0">
      <alignment vertical="center"/>
    </xf>
    <xf numFmtId="0" fontId="85" fillId="2" borderId="0">
      <alignment horizontal="center" vertical="center"/>
    </xf>
    <xf numFmtId="0" fontId="68" fillId="2" borderId="13">
      <alignment vertical="center"/>
    </xf>
    <xf numFmtId="0" fontId="81" fillId="2" borderId="13">
      <alignment horizontal="center" vertical="center"/>
    </xf>
    <xf numFmtId="0" fontId="86" fillId="2" borderId="0">
      <alignment vertical="center"/>
    </xf>
    <xf numFmtId="1" fontId="68" fillId="2" borderId="13">
      <alignment horizontal="left" vertical="center"/>
    </xf>
    <xf numFmtId="0" fontId="76" fillId="2" borderId="13">
      <alignment horizontal="center" vertical="center" wrapText="1"/>
    </xf>
    <xf numFmtId="0" fontId="76" fillId="2" borderId="10">
      <alignment horizontal="center" vertical="center" wrapText="1"/>
    </xf>
    <xf numFmtId="0" fontId="76" fillId="2" borderId="11">
      <alignment horizontal="center" vertical="center" wrapText="1"/>
    </xf>
    <xf numFmtId="0" fontId="76" fillId="2" borderId="12">
      <alignment horizontal="center" vertical="center" wrapText="1"/>
    </xf>
    <xf numFmtId="10" fontId="87" fillId="2" borderId="0">
      <alignment horizontal="right" vertical="center"/>
    </xf>
    <xf numFmtId="10" fontId="76" fillId="2" borderId="13">
      <alignment horizontal="center" vertical="center" wrapText="1"/>
    </xf>
    <xf numFmtId="49" fontId="68" fillId="2" borderId="13">
      <alignment vertical="center"/>
      <protection locked="0"/>
    </xf>
    <xf numFmtId="49" fontId="73" fillId="2" borderId="13">
      <alignment vertical="center"/>
      <protection locked="0"/>
    </xf>
    <xf numFmtId="49" fontId="68" fillId="2" borderId="13">
      <alignment vertical="center"/>
      <protection locked="0"/>
    </xf>
    <xf numFmtId="49" fontId="73" fillId="2" borderId="13">
      <alignment vertical="center"/>
      <protection locked="0"/>
    </xf>
    <xf numFmtId="49" fontId="68" fillId="2" borderId="13">
      <alignment vertical="center"/>
      <protection locked="0"/>
    </xf>
    <xf numFmtId="49" fontId="73" fillId="2" borderId="13">
      <alignment vertical="center"/>
      <protection locked="0"/>
    </xf>
    <xf numFmtId="49" fontId="68" fillId="2" borderId="13">
      <alignment vertical="center"/>
      <protection locked="0"/>
    </xf>
    <xf numFmtId="49" fontId="73" fillId="2" borderId="13">
      <alignment vertical="center"/>
      <protection locked="0"/>
    </xf>
    <xf numFmtId="49" fontId="68" fillId="2" borderId="13">
      <alignment vertical="center"/>
      <protection locked="0"/>
    </xf>
    <xf numFmtId="49" fontId="73" fillId="2" borderId="13">
      <alignment vertical="center"/>
      <protection locked="0"/>
    </xf>
    <xf numFmtId="49" fontId="68" fillId="2" borderId="13">
      <alignment vertical="center"/>
      <protection locked="0"/>
    </xf>
    <xf numFmtId="49" fontId="73" fillId="2" borderId="13">
      <alignment vertical="center"/>
      <protection locked="0"/>
    </xf>
    <xf numFmtId="0" fontId="59" fillId="0" borderId="0">
      <alignment vertical="center"/>
    </xf>
    <xf numFmtId="0" fontId="59" fillId="0" borderId="0"/>
    <xf numFmtId="0" fontId="81" fillId="2" borderId="0">
      <alignment vertical="center"/>
    </xf>
    <xf numFmtId="0" fontId="85" fillId="2" borderId="0">
      <alignment horizontal="center" vertical="center"/>
    </xf>
    <xf numFmtId="0" fontId="68" fillId="2" borderId="13">
      <alignment vertical="center"/>
    </xf>
    <xf numFmtId="0" fontId="81" fillId="2" borderId="13">
      <alignment horizontal="center" vertical="center"/>
    </xf>
    <xf numFmtId="0" fontId="81" fillId="2" borderId="13">
      <alignment horizontal="center" vertical="center" wrapText="1"/>
    </xf>
    <xf numFmtId="0" fontId="86" fillId="2" borderId="0">
      <alignment vertical="center"/>
    </xf>
    <xf numFmtId="10" fontId="73" fillId="2" borderId="0">
      <alignment horizontal="right" vertical="center"/>
    </xf>
    <xf numFmtId="10" fontId="81" fillId="2" borderId="13">
      <alignment horizontal="center" vertical="center" wrapText="1"/>
    </xf>
    <xf numFmtId="1" fontId="68" fillId="2" borderId="13">
      <alignment horizontal="left" vertical="center"/>
    </xf>
    <xf numFmtId="1" fontId="68" fillId="2" borderId="13">
      <alignment vertical="center"/>
    </xf>
    <xf numFmtId="49" fontId="68" fillId="2" borderId="13">
      <alignment vertical="center"/>
      <protection locked="0"/>
    </xf>
    <xf numFmtId="49" fontId="73" fillId="2" borderId="13">
      <alignment vertical="center"/>
      <protection locked="0"/>
    </xf>
    <xf numFmtId="49" fontId="68" fillId="2" borderId="13">
      <alignment vertical="center"/>
      <protection locked="0"/>
    </xf>
    <xf numFmtId="49" fontId="73" fillId="2" borderId="13">
      <alignment vertical="center"/>
      <protection locked="0"/>
    </xf>
    <xf numFmtId="49" fontId="68" fillId="2" borderId="13">
      <alignment vertical="center"/>
      <protection locked="0"/>
    </xf>
    <xf numFmtId="49" fontId="73" fillId="2" borderId="13">
      <alignment vertical="center"/>
      <protection locked="0"/>
    </xf>
    <xf numFmtId="49" fontId="68" fillId="2" borderId="13">
      <alignment vertical="center"/>
      <protection locked="0"/>
    </xf>
    <xf numFmtId="49" fontId="73" fillId="2" borderId="13">
      <alignment vertical="center"/>
      <protection locked="0"/>
    </xf>
    <xf numFmtId="49" fontId="68" fillId="2" borderId="13">
      <alignment vertical="center"/>
      <protection locked="0"/>
    </xf>
    <xf numFmtId="49" fontId="73" fillId="2" borderId="13">
      <alignment vertical="center"/>
      <protection locked="0"/>
    </xf>
    <xf numFmtId="49" fontId="68" fillId="2" borderId="13">
      <alignment vertical="center"/>
      <protection locked="0"/>
    </xf>
    <xf numFmtId="49" fontId="73" fillId="2" borderId="13">
      <alignment vertical="center"/>
      <protection locked="0"/>
    </xf>
    <xf numFmtId="49" fontId="68" fillId="2" borderId="13">
      <alignment vertical="center"/>
      <protection locked="0"/>
    </xf>
    <xf numFmtId="49" fontId="73" fillId="2" borderId="13">
      <alignment vertical="center"/>
      <protection locked="0"/>
    </xf>
    <xf numFmtId="49" fontId="68" fillId="2" borderId="13">
      <alignment vertical="center"/>
      <protection locked="0"/>
    </xf>
    <xf numFmtId="49" fontId="73" fillId="2" borderId="13">
      <alignment vertical="center"/>
      <protection locked="0"/>
    </xf>
    <xf numFmtId="0" fontId="59" fillId="0" borderId="0"/>
    <xf numFmtId="0" fontId="81" fillId="2" borderId="0">
      <alignment vertical="center"/>
    </xf>
    <xf numFmtId="0" fontId="85" fillId="2" borderId="0">
      <alignment horizontal="center" vertical="center"/>
    </xf>
    <xf numFmtId="0" fontId="68" fillId="2" borderId="13">
      <alignment horizontal="left" vertical="center"/>
    </xf>
    <xf numFmtId="0" fontId="85" fillId="2" borderId="0">
      <alignment horizontal="center" vertical="center" wrapText="1"/>
    </xf>
    <xf numFmtId="0" fontId="81" fillId="2" borderId="13">
      <alignment horizontal="center" vertical="center"/>
    </xf>
    <xf numFmtId="0" fontId="81" fillId="2" borderId="13">
      <alignment horizontal="center" vertical="center" wrapText="1"/>
    </xf>
    <xf numFmtId="180" fontId="68" fillId="2" borderId="13">
      <alignment horizontal="left" vertical="center"/>
    </xf>
    <xf numFmtId="180" fontId="73" fillId="2" borderId="13">
      <alignment horizontal="left" vertical="center"/>
    </xf>
    <xf numFmtId="188" fontId="73" fillId="2" borderId="13">
      <alignment horizontal="left" vertical="center"/>
    </xf>
    <xf numFmtId="0" fontId="73" fillId="2" borderId="13">
      <alignment vertical="center"/>
    </xf>
    <xf numFmtId="0" fontId="73" fillId="2" borderId="0">
      <alignment horizontal="right" vertical="center" wrapText="1"/>
    </xf>
    <xf numFmtId="0" fontId="73" fillId="2" borderId="13">
      <alignment horizontal="left" vertical="center"/>
    </xf>
    <xf numFmtId="180" fontId="68" fillId="2" borderId="13">
      <alignment horizontal="left" vertical="center"/>
      <protection locked="0"/>
    </xf>
    <xf numFmtId="0" fontId="73" fillId="2" borderId="13">
      <alignment vertical="center"/>
      <protection locked="0"/>
    </xf>
    <xf numFmtId="0" fontId="88" fillId="2" borderId="13">
      <alignment vertical="center"/>
    </xf>
    <xf numFmtId="0" fontId="80" fillId="2" borderId="13">
      <alignment vertical="center"/>
    </xf>
    <xf numFmtId="0" fontId="59" fillId="0" borderId="0"/>
    <xf numFmtId="0" fontId="81" fillId="2" borderId="0">
      <alignment vertical="center"/>
    </xf>
    <xf numFmtId="0" fontId="85" fillId="2" borderId="0">
      <alignment horizontal="center" vertical="center"/>
    </xf>
    <xf numFmtId="0" fontId="68" fillId="2" borderId="13">
      <alignment horizontal="center" vertical="center"/>
    </xf>
    <xf numFmtId="0" fontId="68" fillId="2" borderId="13">
      <alignment horizontal="center" vertical="center"/>
    </xf>
    <xf numFmtId="0" fontId="68" fillId="2" borderId="13">
      <alignment horizontal="center" vertical="center" wrapText="1"/>
    </xf>
    <xf numFmtId="0" fontId="68" fillId="2" borderId="13">
      <alignment horizontal="left" vertical="center"/>
    </xf>
    <xf numFmtId="0" fontId="68" fillId="2" borderId="13">
      <alignment vertical="center"/>
    </xf>
    <xf numFmtId="180" fontId="68" fillId="2" borderId="13">
      <alignment vertical="center"/>
    </xf>
    <xf numFmtId="0" fontId="68" fillId="2" borderId="13">
      <alignment horizontal="left" vertical="center"/>
    </xf>
    <xf numFmtId="0" fontId="79" fillId="2" borderId="13">
      <alignment vertical="center"/>
    </xf>
    <xf numFmtId="0" fontId="73" fillId="2" borderId="0">
      <alignment horizontal="right" vertical="center"/>
    </xf>
    <xf numFmtId="0" fontId="14" fillId="3" borderId="14">
      <alignment horizontal="center" vertical="center" wrapText="1"/>
      <protection locked="0"/>
    </xf>
    <xf numFmtId="0" fontId="68" fillId="62" borderId="13">
      <alignment vertical="center"/>
    </xf>
    <xf numFmtId="182" fontId="11" fillId="62" borderId="13">
      <alignment vertical="center" shrinkToFit="1"/>
    </xf>
    <xf numFmtId="182" fontId="14" fillId="63" borderId="13">
      <alignment vertical="center" shrinkToFit="1"/>
    </xf>
    <xf numFmtId="0" fontId="24" fillId="3" borderId="14">
      <alignment horizontal="center" vertical="center" wrapText="1"/>
      <protection locked="0"/>
    </xf>
    <xf numFmtId="0" fontId="14" fillId="3" borderId="34">
      <alignment horizontal="center" vertical="center"/>
      <protection locked="0"/>
    </xf>
    <xf numFmtId="0" fontId="14" fillId="3" borderId="13">
      <alignment horizontal="center" vertical="center" wrapText="1"/>
      <protection locked="0"/>
    </xf>
    <xf numFmtId="0" fontId="11" fillId="2" borderId="13">
      <alignment horizontal="center" vertical="center" wrapText="1"/>
    </xf>
    <xf numFmtId="0" fontId="14" fillId="63" borderId="0">
      <alignment vertical="center"/>
    </xf>
    <xf numFmtId="0" fontId="14" fillId="63" borderId="15">
      <alignment vertical="center"/>
    </xf>
    <xf numFmtId="0" fontId="0" fillId="0" borderId="0">
      <alignment vertical="center"/>
    </xf>
    <xf numFmtId="0" fontId="11" fillId="0" borderId="13">
      <alignment horizontal="left" vertical="center"/>
    </xf>
    <xf numFmtId="0" fontId="11" fillId="0" borderId="13">
      <alignment vertical="center"/>
    </xf>
    <xf numFmtId="0" fontId="26" fillId="63" borderId="0">
      <alignment vertical="center"/>
    </xf>
    <xf numFmtId="0" fontId="14" fillId="63" borderId="13">
      <alignment vertical="center"/>
    </xf>
    <xf numFmtId="182" fontId="14" fillId="63" borderId="13">
      <alignment vertical="center" shrinkToFit="1"/>
      <protection locked="0"/>
    </xf>
    <xf numFmtId="0" fontId="11" fillId="2" borderId="13">
      <alignment horizontal="center" vertical="center"/>
    </xf>
    <xf numFmtId="182" fontId="37" fillId="0" borderId="13">
      <alignment vertical="center" shrinkToFit="1"/>
      <protection locked="0"/>
    </xf>
    <xf numFmtId="0" fontId="68" fillId="63" borderId="13">
      <alignment vertical="center"/>
    </xf>
    <xf numFmtId="182" fontId="68" fillId="63" borderId="13">
      <alignment vertical="center" shrinkToFit="1"/>
      <protection locked="0"/>
    </xf>
    <xf numFmtId="0" fontId="59" fillId="0" borderId="0">
      <alignment vertical="center"/>
    </xf>
    <xf numFmtId="0" fontId="59" fillId="0" borderId="0"/>
    <xf numFmtId="0" fontId="81" fillId="2" borderId="0">
      <alignment vertical="center"/>
    </xf>
    <xf numFmtId="10" fontId="59" fillId="2" borderId="0">
      <alignment vertical="center" wrapText="1"/>
    </xf>
    <xf numFmtId="0" fontId="85" fillId="2" borderId="0">
      <alignment horizontal="center" vertical="center"/>
    </xf>
    <xf numFmtId="0" fontId="74" fillId="2" borderId="0">
      <alignment horizontal="center" vertical="center"/>
    </xf>
    <xf numFmtId="10" fontId="73" fillId="2" borderId="16">
      <alignment horizontal="right" vertical="center" wrapText="1"/>
    </xf>
    <xf numFmtId="49" fontId="14" fillId="2" borderId="18">
      <alignment horizontal="center" vertical="center"/>
    </xf>
    <xf numFmtId="49" fontId="14" fillId="2" borderId="19">
      <alignment horizontal="center" vertical="center"/>
    </xf>
    <xf numFmtId="49" fontId="14" fillId="2" borderId="14">
      <alignment horizontal="center" vertical="center"/>
    </xf>
    <xf numFmtId="0" fontId="68" fillId="2" borderId="14">
      <alignment horizontal="center" vertical="center" wrapText="1"/>
    </xf>
    <xf numFmtId="0" fontId="68" fillId="2" borderId="10">
      <alignment horizontal="center" vertical="center"/>
    </xf>
    <xf numFmtId="0" fontId="68" fillId="2" borderId="11">
      <alignment horizontal="center" vertical="center"/>
    </xf>
    <xf numFmtId="0" fontId="68" fillId="2" borderId="12">
      <alignment horizontal="center" vertical="center"/>
    </xf>
    <xf numFmtId="49" fontId="14" fillId="2" borderId="20">
      <alignment horizontal="center" vertical="center"/>
    </xf>
    <xf numFmtId="49" fontId="14" fillId="2" borderId="21">
      <alignment horizontal="center" vertical="center"/>
    </xf>
    <xf numFmtId="49" fontId="14" fillId="2" borderId="15">
      <alignment horizontal="center" vertical="center"/>
    </xf>
    <xf numFmtId="0" fontId="68" fillId="2" borderId="15">
      <alignment horizontal="center" vertical="center" wrapText="1"/>
    </xf>
    <xf numFmtId="0" fontId="68" fillId="2" borderId="13">
      <alignment horizontal="center" vertical="center"/>
    </xf>
    <xf numFmtId="10" fontId="68" fillId="2" borderId="13">
      <alignment horizontal="center" vertical="center" wrapText="1"/>
    </xf>
    <xf numFmtId="49" fontId="28" fillId="2" borderId="13">
      <alignment horizontal="left" vertical="center"/>
    </xf>
    <xf numFmtId="0" fontId="28" fillId="2" borderId="13">
      <alignment horizontal="left" vertical="center"/>
    </xf>
    <xf numFmtId="49" fontId="28" fillId="2" borderId="13">
      <alignment horizontal="center" vertical="center" wrapText="1"/>
    </xf>
    <xf numFmtId="49" fontId="28" fillId="2" borderId="13">
      <alignment horizontal="left" vertical="center" wrapText="1" shrinkToFit="1"/>
    </xf>
    <xf numFmtId="0" fontId="73" fillId="2" borderId="10">
      <alignment horizontal="center" vertical="center"/>
    </xf>
    <xf numFmtId="0" fontId="73" fillId="2" borderId="12">
      <alignment horizontal="center" vertical="center"/>
    </xf>
    <xf numFmtId="0" fontId="59" fillId="0" borderId="0"/>
    <xf numFmtId="0" fontId="81" fillId="2" borderId="13">
      <alignment vertical="center" indent="6"/>
    </xf>
    <xf numFmtId="0" fontId="59" fillId="0" borderId="0">
      <alignment vertical="center"/>
    </xf>
    <xf numFmtId="0" fontId="59" fillId="0" borderId="0"/>
    <xf numFmtId="0" fontId="59" fillId="0" borderId="0">
      <alignment vertical="center"/>
    </xf>
    <xf numFmtId="0" fontId="68" fillId="2" borderId="13">
      <alignment vertical="center"/>
    </xf>
    <xf numFmtId="185" fontId="68" fillId="6" borderId="13">
      <alignment vertical="center" shrinkToFit="1"/>
    </xf>
    <xf numFmtId="0" fontId="68" fillId="0" borderId="13">
      <alignment vertical="center"/>
    </xf>
    <xf numFmtId="182" fontId="68" fillId="2" borderId="13">
      <alignment vertical="center" shrinkToFit="1"/>
      <protection locked="0"/>
    </xf>
    <xf numFmtId="0" fontId="73" fillId="0" borderId="13">
      <alignment vertical="center"/>
    </xf>
    <xf numFmtId="0" fontId="68" fillId="2" borderId="13">
      <alignment vertical="center"/>
    </xf>
    <xf numFmtId="0" fontId="68" fillId="2" borderId="13">
      <alignment vertical="center"/>
    </xf>
    <xf numFmtId="49" fontId="68" fillId="2" borderId="13">
      <alignment vertical="center"/>
      <protection locked="0"/>
    </xf>
    <xf numFmtId="49" fontId="73" fillId="0" borderId="13">
      <alignment vertical="center"/>
      <protection locked="0"/>
    </xf>
    <xf numFmtId="49" fontId="68" fillId="2" borderId="13">
      <alignment vertical="center"/>
      <protection locked="0"/>
    </xf>
    <xf numFmtId="49" fontId="73" fillId="0" borderId="13">
      <alignment vertical="center"/>
      <protection locked="0"/>
    </xf>
    <xf numFmtId="49" fontId="68" fillId="2" borderId="13">
      <alignment vertical="center"/>
      <protection locked="0"/>
    </xf>
    <xf numFmtId="49" fontId="73" fillId="0" borderId="13">
      <alignment vertical="center"/>
      <protection locked="0"/>
    </xf>
    <xf numFmtId="49" fontId="68" fillId="2" borderId="13">
      <alignment vertical="center"/>
      <protection locked="0"/>
    </xf>
    <xf numFmtId="49" fontId="73" fillId="0" borderId="13">
      <alignment vertical="center"/>
      <protection locked="0"/>
    </xf>
    <xf numFmtId="49" fontId="68" fillId="2" borderId="13">
      <alignment vertical="center"/>
      <protection locked="0"/>
    </xf>
    <xf numFmtId="49" fontId="73" fillId="0" borderId="13">
      <alignment vertical="center"/>
      <protection locked="0"/>
    </xf>
    <xf numFmtId="49" fontId="68" fillId="2" borderId="13">
      <alignment vertical="center"/>
      <protection locked="0"/>
    </xf>
    <xf numFmtId="49" fontId="73" fillId="0" borderId="13">
      <alignment vertical="center"/>
      <protection locked="0"/>
    </xf>
    <xf numFmtId="49" fontId="68" fillId="2" borderId="13">
      <alignment vertical="center"/>
      <protection locked="0"/>
    </xf>
    <xf numFmtId="49" fontId="73" fillId="0" borderId="13">
      <alignment vertical="center"/>
      <protection locked="0"/>
    </xf>
    <xf numFmtId="49" fontId="68" fillId="2" borderId="13">
      <alignment vertical="center"/>
      <protection locked="0"/>
    </xf>
    <xf numFmtId="49" fontId="73" fillId="0" borderId="13">
      <alignment vertical="center"/>
      <protection locked="0"/>
    </xf>
    <xf numFmtId="49" fontId="68" fillId="2" borderId="13">
      <alignment vertical="center"/>
      <protection locked="0"/>
    </xf>
    <xf numFmtId="49" fontId="73" fillId="0" borderId="13">
      <alignment vertical="center"/>
      <protection locked="0"/>
    </xf>
    <xf numFmtId="49" fontId="68" fillId="2" borderId="13">
      <alignment vertical="center"/>
      <protection locked="0"/>
    </xf>
    <xf numFmtId="49" fontId="73" fillId="0" borderId="13">
      <alignment vertical="center"/>
      <protection locked="0"/>
    </xf>
    <xf numFmtId="49" fontId="68" fillId="2" borderId="13">
      <alignment vertical="center"/>
      <protection locked="0"/>
    </xf>
    <xf numFmtId="49" fontId="73" fillId="0" borderId="13">
      <alignment vertical="center"/>
      <protection locked="0"/>
    </xf>
    <xf numFmtId="49" fontId="68" fillId="2" borderId="13">
      <alignment vertical="center"/>
      <protection locked="0"/>
    </xf>
    <xf numFmtId="49" fontId="73" fillId="0" borderId="13">
      <alignment vertical="center"/>
      <protection locked="0"/>
    </xf>
    <xf numFmtId="49" fontId="68" fillId="2" borderId="13">
      <alignment vertical="center"/>
      <protection locked="0"/>
    </xf>
    <xf numFmtId="49" fontId="73" fillId="0" borderId="13">
      <alignment vertical="center"/>
      <protection locked="0"/>
    </xf>
    <xf numFmtId="49" fontId="68" fillId="2" borderId="13">
      <alignment vertical="center"/>
      <protection locked="0"/>
    </xf>
    <xf numFmtId="49" fontId="73" fillId="0" borderId="13">
      <alignment vertical="center"/>
      <protection locked="0"/>
    </xf>
    <xf numFmtId="0" fontId="59" fillId="0" borderId="0"/>
    <xf numFmtId="0" fontId="68" fillId="2" borderId="13">
      <alignment horizontal="center" vertical="center" wrapText="1"/>
    </xf>
    <xf numFmtId="0" fontId="59" fillId="0" borderId="0">
      <alignment vertical="center"/>
    </xf>
    <xf numFmtId="182" fontId="68" fillId="2" borderId="13">
      <alignment vertical="center" shrinkToFit="1"/>
    </xf>
    <xf numFmtId="0" fontId="81" fillId="2" borderId="0">
      <alignment vertical="center"/>
    </xf>
    <xf numFmtId="0" fontId="86" fillId="2" borderId="0">
      <alignment vertical="center"/>
    </xf>
    <xf numFmtId="0" fontId="73" fillId="2" borderId="13">
      <alignment vertical="center"/>
    </xf>
    <xf numFmtId="182" fontId="68" fillId="2" borderId="13">
      <alignment vertical="center" shrinkToFit="1"/>
      <protection locked="0"/>
    </xf>
    <xf numFmtId="0" fontId="73" fillId="2" borderId="13">
      <alignment vertical="center"/>
    </xf>
    <xf numFmtId="0" fontId="73" fillId="2" borderId="13">
      <alignment vertical="center"/>
      <protection locked="0"/>
    </xf>
    <xf numFmtId="0" fontId="80" fillId="2" borderId="13">
      <alignment vertical="center" indent="4"/>
    </xf>
    <xf numFmtId="0" fontId="73" fillId="2" borderId="0">
      <alignment horizontal="right" vertical="center" wrapText="1"/>
    </xf>
    <xf numFmtId="0" fontId="85" fillId="2" borderId="0">
      <alignment horizontal="center" vertical="center"/>
    </xf>
    <xf numFmtId="0" fontId="85" fillId="2" borderId="0">
      <alignment horizontal="center" vertical="center" wrapText="1"/>
    </xf>
    <xf numFmtId="0" fontId="81" fillId="2" borderId="14">
      <alignment horizontal="center" vertical="center" wrapText="1"/>
    </xf>
    <xf numFmtId="0" fontId="81" fillId="2" borderId="15">
      <alignment horizontal="center" vertical="center" wrapText="1"/>
    </xf>
    <xf numFmtId="0" fontId="81" fillId="2" borderId="13">
      <alignment horizontal="center" vertical="center" wrapText="1"/>
    </xf>
    <xf numFmtId="0" fontId="81" fillId="2" borderId="15">
      <alignment horizontal="center" vertical="center"/>
    </xf>
    <xf numFmtId="0" fontId="81" fillId="2" borderId="19">
      <alignment horizontal="center" vertical="center" wrapText="1"/>
    </xf>
    <xf numFmtId="0" fontId="81" fillId="2" borderId="21">
      <alignment horizontal="center" vertical="center" wrapText="1"/>
    </xf>
    <xf numFmtId="0" fontId="59" fillId="0" borderId="0"/>
    <xf numFmtId="0" fontId="59" fillId="0" borderId="0">
      <alignment vertical="center"/>
    </xf>
    <xf numFmtId="0" fontId="59" fillId="0" borderId="0">
      <alignment vertical="center"/>
    </xf>
    <xf numFmtId="0" fontId="6" fillId="0" borderId="0">
      <alignment vertical="center"/>
    </xf>
    <xf numFmtId="0" fontId="59" fillId="0" borderId="0"/>
    <xf numFmtId="0" fontId="81" fillId="2" borderId="0"/>
    <xf numFmtId="0" fontId="68" fillId="2" borderId="0"/>
    <xf numFmtId="0" fontId="85" fillId="2" borderId="0">
      <alignment horizontal="center" vertical="center"/>
    </xf>
    <xf numFmtId="0" fontId="68" fillId="2" borderId="0">
      <alignment vertical="center"/>
    </xf>
    <xf numFmtId="0" fontId="68" fillId="2" borderId="13">
      <alignment vertical="center"/>
    </xf>
    <xf numFmtId="0" fontId="73" fillId="2" borderId="0">
      <alignment horizontal="right" vertical="center"/>
    </xf>
    <xf numFmtId="0" fontId="14" fillId="2" borderId="14">
      <alignment horizontal="center" vertical="center" wrapText="1"/>
    </xf>
    <xf numFmtId="0" fontId="14" fillId="2" borderId="13">
      <alignment horizontal="center" vertical="center" wrapText="1"/>
    </xf>
    <xf numFmtId="0" fontId="14" fillId="2" borderId="15">
      <alignment horizontal="center" vertical="center" wrapText="1"/>
    </xf>
    <xf numFmtId="1" fontId="73" fillId="2" borderId="13">
      <alignment vertical="center"/>
    </xf>
    <xf numFmtId="0" fontId="59" fillId="0" borderId="0"/>
    <xf numFmtId="0" fontId="81" fillId="2" borderId="0"/>
    <xf numFmtId="0" fontId="68" fillId="2" borderId="0"/>
    <xf numFmtId="0" fontId="85" fillId="2" borderId="0">
      <alignment horizontal="center" vertical="center"/>
    </xf>
    <xf numFmtId="0" fontId="68" fillId="2" borderId="0">
      <alignment vertical="center"/>
    </xf>
    <xf numFmtId="0" fontId="68" fillId="2" borderId="13">
      <alignment vertical="center"/>
    </xf>
    <xf numFmtId="0" fontId="73" fillId="2" borderId="0">
      <alignment horizontal="right" vertical="center"/>
    </xf>
    <xf numFmtId="0" fontId="14" fillId="2" borderId="13">
      <alignment horizontal="center" vertical="center" wrapText="1"/>
    </xf>
    <xf numFmtId="49" fontId="68" fillId="2" borderId="13">
      <alignment vertical="center"/>
      <protection locked="0"/>
    </xf>
    <xf numFmtId="49" fontId="73" fillId="0" borderId="13">
      <alignment vertical="center"/>
      <protection locked="0"/>
    </xf>
    <xf numFmtId="49" fontId="68" fillId="2" borderId="13">
      <alignment vertical="center"/>
      <protection locked="0"/>
    </xf>
    <xf numFmtId="49" fontId="73" fillId="0" borderId="13">
      <alignment vertical="center"/>
      <protection locked="0"/>
    </xf>
    <xf numFmtId="49" fontId="68" fillId="2" borderId="13">
      <alignment vertical="center"/>
      <protection locked="0"/>
    </xf>
    <xf numFmtId="49" fontId="73" fillId="0" borderId="13">
      <alignment vertical="center"/>
      <protection locked="0"/>
    </xf>
    <xf numFmtId="49" fontId="68" fillId="2" borderId="13">
      <alignment vertical="center"/>
      <protection locked="0"/>
    </xf>
    <xf numFmtId="49" fontId="73" fillId="0" borderId="13">
      <alignment vertical="center"/>
      <protection locked="0"/>
    </xf>
    <xf numFmtId="49" fontId="68" fillId="2" borderId="13">
      <alignment vertical="center"/>
      <protection locked="0"/>
    </xf>
    <xf numFmtId="49" fontId="73" fillId="0" borderId="13">
      <alignment vertical="center"/>
      <protection locked="0"/>
    </xf>
    <xf numFmtId="0" fontId="59" fillId="0" borderId="0"/>
    <xf numFmtId="0" fontId="68" fillId="2" borderId="13">
      <alignment vertical="center"/>
    </xf>
    <xf numFmtId="49" fontId="68" fillId="2" borderId="13">
      <alignment vertical="center"/>
      <protection locked="0"/>
    </xf>
    <xf numFmtId="49" fontId="73" fillId="0" borderId="13">
      <alignment vertical="center"/>
      <protection locked="0"/>
    </xf>
    <xf numFmtId="49" fontId="68" fillId="2" borderId="13">
      <alignment vertical="center"/>
      <protection locked="0"/>
    </xf>
    <xf numFmtId="49" fontId="73" fillId="0" borderId="13">
      <alignment vertical="center"/>
      <protection locked="0"/>
    </xf>
    <xf numFmtId="49" fontId="68" fillId="2" borderId="13">
      <alignment vertical="center"/>
      <protection locked="0"/>
    </xf>
    <xf numFmtId="49" fontId="73" fillId="0" borderId="13">
      <alignment vertical="center"/>
      <protection locked="0"/>
    </xf>
    <xf numFmtId="49" fontId="68" fillId="2" borderId="13">
      <alignment vertical="center"/>
      <protection locked="0"/>
    </xf>
    <xf numFmtId="49" fontId="73" fillId="0" borderId="13">
      <alignment vertical="center"/>
      <protection locked="0"/>
    </xf>
    <xf numFmtId="49" fontId="68" fillId="2" borderId="13">
      <alignment vertical="center"/>
      <protection locked="0"/>
    </xf>
    <xf numFmtId="49" fontId="73" fillId="0" borderId="13">
      <alignment vertical="center"/>
      <protection locked="0"/>
    </xf>
    <xf numFmtId="0" fontId="59" fillId="0" borderId="0"/>
    <xf numFmtId="180" fontId="14" fillId="2" borderId="13">
      <alignment horizontal="right" vertical="center"/>
      <protection locked="0"/>
    </xf>
    <xf numFmtId="189" fontId="14" fillId="2" borderId="13">
      <alignment horizontal="right" vertical="center"/>
      <protection locked="0"/>
    </xf>
    <xf numFmtId="0" fontId="59" fillId="0" borderId="0"/>
    <xf numFmtId="0" fontId="59" fillId="0" borderId="0">
      <alignment vertical="center"/>
    </xf>
    <xf numFmtId="0" fontId="59" fillId="0" borderId="0"/>
    <xf numFmtId="0" fontId="1" fillId="0" borderId="0"/>
    <xf numFmtId="2" fontId="68" fillId="2" borderId="13">
      <alignment vertical="center" shrinkToFit="1"/>
    </xf>
    <xf numFmtId="0" fontId="26" fillId="0" borderId="0">
      <alignment vertical="top"/>
    </xf>
    <xf numFmtId="0" fontId="86" fillId="3" borderId="0">
      <alignment vertical="center"/>
    </xf>
    <xf numFmtId="0" fontId="86" fillId="3" borderId="0">
      <alignment shrinkToFit="1"/>
    </xf>
    <xf numFmtId="0" fontId="26" fillId="3" borderId="0">
      <alignment vertical="top" shrinkToFit="1"/>
    </xf>
    <xf numFmtId="10" fontId="86" fillId="3" borderId="0">
      <alignment shrinkToFit="1"/>
    </xf>
    <xf numFmtId="0" fontId="26" fillId="3" borderId="0">
      <alignment vertical="top"/>
    </xf>
    <xf numFmtId="0" fontId="26" fillId="3" borderId="0">
      <alignment vertical="top" wrapText="1"/>
    </xf>
    <xf numFmtId="10" fontId="85" fillId="3" borderId="0">
      <alignment horizontal="center" vertical="center"/>
    </xf>
    <xf numFmtId="10" fontId="85" fillId="3" borderId="0">
      <alignment horizontal="center" vertical="center" shrinkToFit="1"/>
    </xf>
    <xf numFmtId="10" fontId="85" fillId="3" borderId="0">
      <alignment horizontal="center" vertical="center" wrapText="1"/>
    </xf>
    <xf numFmtId="0" fontId="13" fillId="3" borderId="0">
      <alignment vertical="center"/>
    </xf>
    <xf numFmtId="10" fontId="73" fillId="3" borderId="0">
      <alignment horizontal="right" vertical="center" wrapText="1"/>
    </xf>
    <xf numFmtId="0" fontId="68" fillId="3" borderId="13">
      <alignment horizontal="center" vertical="center"/>
    </xf>
    <xf numFmtId="0" fontId="68" fillId="3" borderId="13">
      <alignment horizontal="center" vertical="center" shrinkToFit="1"/>
    </xf>
    <xf numFmtId="0" fontId="68" fillId="3" borderId="13">
      <alignment horizontal="center" vertical="center" wrapText="1"/>
    </xf>
    <xf numFmtId="0" fontId="26" fillId="3" borderId="17">
      <alignment horizontal="center" vertical="top"/>
    </xf>
    <xf numFmtId="0" fontId="26" fillId="3" borderId="13">
      <alignment horizontal="center" vertical="top"/>
    </xf>
    <xf numFmtId="10" fontId="68" fillId="3" borderId="13">
      <alignment horizontal="center" vertical="center" shrinkToFit="1"/>
    </xf>
    <xf numFmtId="10" fontId="68" fillId="3" borderId="13">
      <alignment horizontal="center" vertical="center" wrapText="1"/>
    </xf>
    <xf numFmtId="49" fontId="68" fillId="2" borderId="13">
      <alignment vertical="center"/>
    </xf>
    <xf numFmtId="0" fontId="28" fillId="2" borderId="0">
      <alignment vertical="center"/>
    </xf>
    <xf numFmtId="2" fontId="14" fillId="6" borderId="13">
      <alignment vertical="center" shrinkToFit="1"/>
    </xf>
    <xf numFmtId="10" fontId="14" fillId="5" borderId="13">
      <alignment vertical="center" shrinkToFit="1"/>
    </xf>
    <xf numFmtId="0" fontId="73" fillId="2" borderId="13">
      <alignment vertical="center"/>
    </xf>
    <xf numFmtId="2" fontId="14" fillId="6" borderId="10">
      <alignment vertical="center" shrinkToFit="1"/>
    </xf>
    <xf numFmtId="10" fontId="14" fillId="7" borderId="13">
      <alignment vertical="center" wrapText="1" shrinkToFit="1"/>
    </xf>
    <xf numFmtId="2" fontId="14" fillId="4" borderId="13">
      <alignment vertical="center" shrinkToFit="1"/>
      <protection locked="0"/>
    </xf>
    <xf numFmtId="2" fontId="14" fillId="4" borderId="10">
      <alignment vertical="center" shrinkToFit="1"/>
      <protection locked="0"/>
    </xf>
    <xf numFmtId="2" fontId="14" fillId="9" borderId="13">
      <alignment vertical="center" shrinkToFit="1"/>
      <protection locked="0"/>
    </xf>
    <xf numFmtId="2" fontId="14" fillId="9" borderId="10">
      <alignment vertical="center" shrinkToFit="1"/>
      <protection locked="0"/>
    </xf>
    <xf numFmtId="2" fontId="14" fillId="8" borderId="13">
      <alignment vertical="center" shrinkToFit="1"/>
    </xf>
    <xf numFmtId="2" fontId="14" fillId="8" borderId="10">
      <alignment vertical="center" shrinkToFit="1"/>
    </xf>
    <xf numFmtId="2" fontId="14" fillId="10" borderId="13">
      <alignment vertical="center" shrinkToFit="1"/>
    </xf>
    <xf numFmtId="2" fontId="14" fillId="10" borderId="10">
      <alignment vertical="center" shrinkToFit="1"/>
    </xf>
    <xf numFmtId="0" fontId="68" fillId="2" borderId="13">
      <alignment vertical="center"/>
    </xf>
    <xf numFmtId="2" fontId="14" fillId="2" borderId="13">
      <alignment vertical="center" shrinkToFit="1"/>
    </xf>
    <xf numFmtId="10" fontId="14" fillId="2" borderId="13">
      <alignment vertical="center" shrinkToFit="1"/>
    </xf>
    <xf numFmtId="10" fontId="68" fillId="2" borderId="13">
      <alignment horizontal="right" vertical="center" shrinkToFit="1"/>
    </xf>
    <xf numFmtId="2" fontId="14" fillId="7" borderId="13">
      <alignment vertical="center" shrinkToFit="1"/>
    </xf>
    <xf numFmtId="2" fontId="14" fillId="7" borderId="10">
      <alignment vertical="center" shrinkToFit="1"/>
    </xf>
    <xf numFmtId="2" fontId="26" fillId="2" borderId="13">
      <alignment vertical="top" shrinkToFit="1"/>
    </xf>
    <xf numFmtId="10" fontId="26" fillId="2" borderId="13">
      <alignment vertical="top" shrinkToFit="1"/>
    </xf>
    <xf numFmtId="2" fontId="14" fillId="7" borderId="13">
      <alignment vertical="center"/>
    </xf>
    <xf numFmtId="2" fontId="14" fillId="7" borderId="10">
      <alignment vertical="center"/>
    </xf>
    <xf numFmtId="10" fontId="14" fillId="7" borderId="13">
      <alignment vertical="center" wrapText="1"/>
    </xf>
    <xf numFmtId="2" fontId="31" fillId="2" borderId="13">
      <alignment vertical="top" shrinkToFit="1"/>
    </xf>
    <xf numFmtId="10" fontId="89" fillId="2" borderId="13">
      <alignment vertical="top" shrinkToFit="1"/>
    </xf>
    <xf numFmtId="10" fontId="31" fillId="7" borderId="13">
      <alignment vertical="center" wrapText="1"/>
    </xf>
    <xf numFmtId="2" fontId="14" fillId="4" borderId="18">
      <alignment vertical="center" shrinkToFit="1"/>
      <protection locked="0"/>
    </xf>
    <xf numFmtId="10" fontId="68" fillId="7" borderId="13">
      <alignment horizontal="right" vertical="center" wrapText="1"/>
    </xf>
    <xf numFmtId="2" fontId="0" fillId="2" borderId="13">
      <alignment vertical="center" shrinkToFit="1"/>
    </xf>
    <xf numFmtId="10" fontId="72" fillId="2" borderId="13">
      <alignment vertical="center" shrinkToFit="1"/>
    </xf>
    <xf numFmtId="10" fontId="72" fillId="7" borderId="13">
      <alignment vertical="center" wrapText="1"/>
    </xf>
    <xf numFmtId="2" fontId="0" fillId="7" borderId="13">
      <alignment vertical="center" shrinkToFit="1"/>
    </xf>
    <xf numFmtId="10" fontId="14" fillId="7" borderId="13">
      <alignment vertical="center" shrinkToFit="1"/>
    </xf>
    <xf numFmtId="10" fontId="72" fillId="7" borderId="13">
      <alignment vertical="center" shrinkToFit="1"/>
    </xf>
    <xf numFmtId="2" fontId="0" fillId="2" borderId="13">
      <alignment vertical="center" shrinkToFit="1"/>
      <protection locked="0"/>
    </xf>
    <xf numFmtId="49" fontId="68" fillId="2" borderId="13">
      <alignment horizontal="left" vertical="center"/>
    </xf>
    <xf numFmtId="0" fontId="73" fillId="2" borderId="13">
      <alignment horizontal="left" vertical="center"/>
    </xf>
    <xf numFmtId="0" fontId="68" fillId="2" borderId="13">
      <alignment vertical="center"/>
    </xf>
    <xf numFmtId="0" fontId="73" fillId="2" borderId="13">
      <alignment vertical="center"/>
    </xf>
    <xf numFmtId="2" fontId="0" fillId="2" borderId="13">
      <alignment vertical="center"/>
    </xf>
    <xf numFmtId="2" fontId="0" fillId="2" borderId="10">
      <alignment vertical="center"/>
    </xf>
    <xf numFmtId="49" fontId="68" fillId="2" borderId="13">
      <alignment vertical="center"/>
    </xf>
    <xf numFmtId="2" fontId="0" fillId="2" borderId="13">
      <alignment vertical="center"/>
      <protection locked="0"/>
    </xf>
    <xf numFmtId="2" fontId="0" fillId="2" borderId="10">
      <alignment vertical="center"/>
      <protection locked="0"/>
    </xf>
    <xf numFmtId="2" fontId="0" fillId="8" borderId="13">
      <alignment vertical="center" wrapText="1"/>
    </xf>
    <xf numFmtId="0" fontId="24" fillId="3" borderId="0">
      <alignment vertical="center" wrapText="1"/>
    </xf>
    <xf numFmtId="0" fontId="25" fillId="3" borderId="0">
      <alignment vertical="center" wrapText="1"/>
    </xf>
    <xf numFmtId="0" fontId="26" fillId="3" borderId="0">
      <alignment vertical="center" wrapText="1"/>
    </xf>
    <xf numFmtId="0" fontId="27" fillId="3" borderId="0">
      <alignment horizontal="center" vertical="center" wrapText="1"/>
    </xf>
    <xf numFmtId="0" fontId="24" fillId="3" borderId="13">
      <alignment horizontal="center" vertical="center" wrapText="1"/>
    </xf>
    <xf numFmtId="49" fontId="14" fillId="3" borderId="13">
      <alignment horizontal="left" vertical="center"/>
    </xf>
    <xf numFmtId="0" fontId="28" fillId="2" borderId="13">
      <alignment vertical="center"/>
    </xf>
    <xf numFmtId="49" fontId="14" fillId="3" borderId="13">
      <alignment vertical="center"/>
    </xf>
    <xf numFmtId="4" fontId="14" fillId="7" borderId="13">
      <alignment vertical="center" shrinkToFit="1"/>
    </xf>
    <xf numFmtId="4" fontId="26" fillId="7" borderId="13">
      <alignment vertical="center"/>
    </xf>
  </cellStyleXfs>
  <cellXfs count="333">
    <xf numFmtId="0" fontId="0" fillId="0" borderId="0" xfId="0" applyNumberFormat="1" applyFont="1">
      <alignment vertical="top"/>
    </xf>
    <xf numFmtId="0" fontId="1" fillId="0" borderId="0" xfId="539" applyFill="1"/>
    <xf numFmtId="0" fontId="1" fillId="0" borderId="0" xfId="539" applyFill="1" applyAlignment="1">
      <alignment vertical="center" wrapText="1"/>
    </xf>
    <xf numFmtId="0" fontId="2" fillId="0" borderId="0" xfId="539" applyFont="1" applyFill="1"/>
    <xf numFmtId="190" fontId="2" fillId="0" borderId="0" xfId="1" applyNumberFormat="1" applyFont="1" applyFill="1">
      <alignment vertical="top"/>
    </xf>
    <xf numFmtId="0" fontId="3" fillId="0" borderId="0" xfId="539" applyNumberFormat="1" applyFont="1" applyFill="1" applyBorder="1" applyAlignment="1" applyProtection="1">
      <alignment horizontal="center" vertical="center"/>
    </xf>
    <xf numFmtId="0" fontId="4" fillId="0" borderId="1" xfId="539" applyNumberFormat="1" applyFont="1" applyFill="1" applyBorder="1" applyAlignment="1" applyProtection="1">
      <alignment vertical="center"/>
    </xf>
    <xf numFmtId="0" fontId="5" fillId="0" borderId="1" xfId="539" applyNumberFormat="1" applyFont="1" applyFill="1" applyBorder="1" applyAlignment="1" applyProtection="1">
      <alignment vertical="center"/>
    </xf>
    <xf numFmtId="181" fontId="6" fillId="0" borderId="0" xfId="539" applyNumberFormat="1" applyFont="1" applyFill="1" applyBorder="1" applyAlignment="1" applyProtection="1">
      <alignment horizontal="right" vertical="center"/>
    </xf>
    <xf numFmtId="0" fontId="7" fillId="0" borderId="2" xfId="539" applyNumberFormat="1" applyFont="1" applyFill="1" applyBorder="1" applyAlignment="1" applyProtection="1">
      <alignment horizontal="center" vertical="center" wrapText="1"/>
    </xf>
    <xf numFmtId="0" fontId="7" fillId="0" borderId="3" xfId="539" applyNumberFormat="1" applyFont="1" applyFill="1" applyBorder="1" applyAlignment="1" applyProtection="1">
      <alignment horizontal="center" vertical="center" wrapText="1"/>
    </xf>
    <xf numFmtId="0" fontId="7" fillId="0" borderId="4" xfId="539" applyNumberFormat="1" applyFont="1" applyFill="1" applyBorder="1" applyAlignment="1" applyProtection="1">
      <alignment horizontal="center" vertical="center" wrapText="1"/>
    </xf>
    <xf numFmtId="0" fontId="7" fillId="0" borderId="5" xfId="539" applyNumberFormat="1" applyFont="1" applyFill="1" applyBorder="1" applyAlignment="1" applyProtection="1">
      <alignment horizontal="center" vertical="center" wrapText="1"/>
    </xf>
    <xf numFmtId="0" fontId="7" fillId="0" borderId="6" xfId="539" applyNumberFormat="1" applyFont="1" applyFill="1" applyBorder="1" applyAlignment="1" applyProtection="1">
      <alignment horizontal="left" vertical="center"/>
    </xf>
    <xf numFmtId="191" fontId="7" fillId="0" borderId="2" xfId="539" applyNumberFormat="1" applyFont="1" applyFill="1" applyBorder="1" applyAlignment="1" applyProtection="1">
      <alignment horizontal="right" vertical="center" wrapText="1"/>
    </xf>
    <xf numFmtId="181" fontId="7" fillId="0" borderId="2" xfId="539" applyNumberFormat="1" applyFont="1" applyFill="1" applyBorder="1" applyAlignment="1" applyProtection="1">
      <alignment horizontal="right" vertical="center" wrapText="1"/>
    </xf>
    <xf numFmtId="0" fontId="6" fillId="0" borderId="2" xfId="539" applyNumberFormat="1" applyFont="1" applyFill="1" applyBorder="1" applyAlignment="1" applyProtection="1">
      <alignment horizontal="left" vertical="center"/>
    </xf>
    <xf numFmtId="190" fontId="6" fillId="0" borderId="2" xfId="1" applyNumberFormat="1" applyFont="1" applyFill="1" applyBorder="1" applyAlignment="1" applyProtection="1">
      <alignment horizontal="right" vertical="center" wrapText="1"/>
    </xf>
    <xf numFmtId="181" fontId="6" fillId="0" borderId="2" xfId="539" applyNumberFormat="1" applyFont="1" applyFill="1" applyBorder="1" applyAlignment="1" applyProtection="1">
      <alignment horizontal="right" vertical="center" wrapText="1"/>
    </xf>
    <xf numFmtId="181" fontId="6" fillId="0" borderId="7" xfId="539" applyNumberFormat="1" applyFont="1" applyFill="1" applyBorder="1" applyAlignment="1" applyProtection="1">
      <alignment horizontal="right" vertical="center" wrapText="1"/>
    </xf>
    <xf numFmtId="192" fontId="6" fillId="0" borderId="2" xfId="1" applyNumberFormat="1" applyFont="1" applyFill="1" applyBorder="1" applyAlignment="1" applyProtection="1">
      <alignment horizontal="right" vertical="center" wrapText="1"/>
    </xf>
    <xf numFmtId="0" fontId="6" fillId="0" borderId="2" xfId="539" applyNumberFormat="1" applyFont="1" applyFill="1" applyBorder="1" applyAlignment="1" applyProtection="1">
      <alignment vertical="center"/>
    </xf>
    <xf numFmtId="192" fontId="7" fillId="0" borderId="2" xfId="1" applyNumberFormat="1" applyFont="1" applyFill="1" applyBorder="1" applyAlignment="1" applyProtection="1">
      <alignment horizontal="right" vertical="center" wrapText="1"/>
    </xf>
    <xf numFmtId="181" fontId="6" fillId="0" borderId="5" xfId="539" applyNumberFormat="1" applyFont="1" applyFill="1" applyBorder="1" applyAlignment="1" applyProtection="1">
      <alignment horizontal="right" vertical="center" wrapText="1"/>
    </xf>
    <xf numFmtId="181" fontId="6" fillId="0" borderId="8" xfId="539" applyNumberFormat="1" applyFont="1" applyFill="1" applyBorder="1" applyAlignment="1" applyProtection="1">
      <alignment horizontal="right" vertical="center" wrapText="1"/>
    </xf>
    <xf numFmtId="181" fontId="6" fillId="0" borderId="9" xfId="539" applyNumberFormat="1" applyFont="1" applyFill="1" applyBorder="1" applyAlignment="1" applyProtection="1">
      <alignment horizontal="right" vertical="center" wrapText="1"/>
    </xf>
    <xf numFmtId="192" fontId="6" fillId="0" borderId="7" xfId="1" applyNumberFormat="1" applyFont="1" applyFill="1" applyBorder="1" applyAlignment="1" applyProtection="1">
      <alignment horizontal="right" vertical="center" wrapText="1"/>
    </xf>
    <xf numFmtId="0" fontId="7" fillId="0" borderId="2" xfId="539" applyNumberFormat="1" applyFont="1" applyFill="1" applyBorder="1" applyAlignment="1" applyProtection="1">
      <alignment horizontal="left" vertical="center"/>
    </xf>
    <xf numFmtId="181" fontId="7" fillId="2" borderId="2" xfId="539" applyNumberFormat="1" applyFont="1" applyFill="1" applyBorder="1" applyAlignment="1" applyProtection="1">
      <alignment horizontal="right" vertical="center" wrapText="1"/>
    </xf>
    <xf numFmtId="0" fontId="7" fillId="0" borderId="2" xfId="539" applyNumberFormat="1" applyFont="1" applyFill="1" applyBorder="1" applyAlignment="1" applyProtection="1">
      <alignment horizontal="center" vertical="center"/>
    </xf>
    <xf numFmtId="192" fontId="6" fillId="0" borderId="5" xfId="1" applyNumberFormat="1" applyFont="1" applyFill="1" applyBorder="1" applyAlignment="1" applyProtection="1">
      <alignment horizontal="right" vertical="center" wrapText="1"/>
    </xf>
    <xf numFmtId="192" fontId="6" fillId="0" borderId="8" xfId="1" applyNumberFormat="1" applyFont="1" applyFill="1" applyBorder="1" applyAlignment="1" applyProtection="1">
      <alignment horizontal="right" vertical="center" wrapText="1"/>
    </xf>
    <xf numFmtId="192" fontId="6" fillId="0" borderId="9" xfId="1" applyNumberFormat="1" applyFont="1" applyFill="1" applyBorder="1" applyAlignment="1" applyProtection="1">
      <alignment horizontal="right" vertical="center" wrapText="1"/>
    </xf>
    <xf numFmtId="0" fontId="8" fillId="0" borderId="0" xfId="0" applyNumberFormat="1" applyFont="1" applyFill="1" applyAlignment="1">
      <alignment vertical="center"/>
    </xf>
    <xf numFmtId="189" fontId="9" fillId="2" borderId="0" xfId="492" applyNumberFormat="1" applyFont="1" applyFill="1"/>
    <xf numFmtId="189" fontId="10" fillId="2" borderId="0" xfId="492" applyNumberFormat="1" applyFont="1" applyFill="1"/>
    <xf numFmtId="189" fontId="11" fillId="2" borderId="0" xfId="492" applyNumberFormat="1" applyFont="1" applyFill="1"/>
    <xf numFmtId="189" fontId="12" fillId="2" borderId="0" xfId="492" applyNumberFormat="1" applyFont="1" applyFill="1" applyAlignment="1">
      <alignment horizontal="center" vertical="center"/>
    </xf>
    <xf numFmtId="0" fontId="13" fillId="2" borderId="0" xfId="492" applyFont="1" applyFill="1"/>
    <xf numFmtId="0" fontId="8" fillId="0" borderId="0" xfId="0" applyFont="1" applyFill="1" applyAlignment="1">
      <alignment vertical="center"/>
    </xf>
    <xf numFmtId="189" fontId="11" fillId="2" borderId="0" xfId="492" applyNumberFormat="1" applyFont="1" applyFill="1" applyAlignment="1">
      <alignment vertical="center"/>
    </xf>
    <xf numFmtId="0" fontId="14" fillId="2" borderId="10" xfId="492" applyFont="1" applyFill="1" applyBorder="1" applyAlignment="1">
      <alignment horizontal="center" vertical="center"/>
    </xf>
    <xf numFmtId="0" fontId="14" fillId="2" borderId="11" xfId="492" applyFont="1" applyFill="1" applyBorder="1" applyAlignment="1">
      <alignment horizontal="center" vertical="center"/>
    </xf>
    <xf numFmtId="0" fontId="14" fillId="2" borderId="12" xfId="492" applyFont="1" applyFill="1" applyBorder="1" applyAlignment="1">
      <alignment horizontal="center" vertical="center"/>
    </xf>
    <xf numFmtId="0" fontId="14" fillId="2" borderId="13" xfId="492" applyFont="1" applyFill="1" applyBorder="1" applyAlignment="1">
      <alignment horizontal="center" vertical="center"/>
    </xf>
    <xf numFmtId="0" fontId="14" fillId="2" borderId="14" xfId="492" applyFont="1" applyFill="1" applyBorder="1" applyAlignment="1">
      <alignment horizontal="center" vertical="center" wrapText="1"/>
    </xf>
    <xf numFmtId="0" fontId="14" fillId="2" borderId="14" xfId="492" applyFont="1" applyFill="1" applyBorder="1" applyAlignment="1">
      <alignment horizontal="center" vertical="center"/>
    </xf>
    <xf numFmtId="0" fontId="14" fillId="3" borderId="14" xfId="492" applyFont="1" applyFill="1" applyBorder="1" applyAlignment="1">
      <alignment horizontal="center" vertical="center" wrapText="1"/>
    </xf>
    <xf numFmtId="0" fontId="14" fillId="2" borderId="10" xfId="492" applyFont="1" applyFill="1" applyBorder="1" applyAlignment="1">
      <alignment horizontal="center" vertical="center" wrapText="1"/>
    </xf>
    <xf numFmtId="0" fontId="14" fillId="2" borderId="15" xfId="492" applyFont="1" applyFill="1" applyBorder="1" applyAlignment="1">
      <alignment horizontal="center" vertical="center" wrapText="1"/>
    </xf>
    <xf numFmtId="0" fontId="14" fillId="2" borderId="15" xfId="492" applyFont="1" applyFill="1" applyBorder="1" applyAlignment="1">
      <alignment horizontal="center" vertical="center"/>
    </xf>
    <xf numFmtId="0" fontId="14" fillId="3" borderId="15" xfId="492" applyFont="1" applyFill="1" applyBorder="1" applyAlignment="1">
      <alignment horizontal="center" vertical="center" wrapText="1"/>
    </xf>
    <xf numFmtId="0" fontId="14" fillId="2" borderId="13" xfId="492" applyFont="1" applyFill="1" applyBorder="1" applyAlignment="1">
      <alignment horizontal="center" vertical="center" wrapText="1"/>
    </xf>
    <xf numFmtId="0" fontId="14" fillId="2" borderId="13" xfId="492" applyFont="1" applyFill="1" applyBorder="1" applyAlignment="1">
      <alignment vertical="center"/>
    </xf>
    <xf numFmtId="2" fontId="14" fillId="4" borderId="13" xfId="492" applyNumberFormat="1" applyFont="1" applyFill="1" applyBorder="1" applyAlignment="1">
      <alignment vertical="center" shrinkToFit="1"/>
    </xf>
    <xf numFmtId="193" fontId="14" fillId="5" borderId="13" xfId="492" applyNumberFormat="1" applyFont="1" applyFill="1" applyBorder="1" applyAlignment="1">
      <alignment vertical="center" shrinkToFit="1"/>
    </xf>
    <xf numFmtId="2" fontId="14" fillId="6" borderId="13" xfId="492" applyNumberFormat="1" applyFont="1" applyFill="1" applyBorder="1" applyAlignment="1">
      <alignment vertical="center" shrinkToFit="1"/>
    </xf>
    <xf numFmtId="1" fontId="14" fillId="2" borderId="13" xfId="492" applyNumberFormat="1" applyFont="1" applyFill="1" applyBorder="1" applyAlignment="1">
      <alignment vertical="center" shrinkToFit="1"/>
    </xf>
    <xf numFmtId="1" fontId="14" fillId="6" borderId="13" xfId="492" applyNumberFormat="1" applyFont="1" applyFill="1" applyBorder="1" applyAlignment="1">
      <alignment vertical="center" shrinkToFit="1"/>
    </xf>
    <xf numFmtId="0" fontId="15" fillId="2" borderId="13" xfId="492" applyFont="1" applyFill="1" applyBorder="1" applyAlignment="1">
      <alignment vertical="center"/>
    </xf>
    <xf numFmtId="0" fontId="16" fillId="2" borderId="13" xfId="492" applyFont="1" applyFill="1" applyBorder="1" applyAlignment="1">
      <alignment vertical="center"/>
    </xf>
    <xf numFmtId="189" fontId="17" fillId="2" borderId="16" xfId="492" applyNumberFormat="1" applyFont="1" applyFill="1" applyBorder="1" applyAlignment="1">
      <alignment horizontal="right" vertical="center"/>
    </xf>
    <xf numFmtId="0" fontId="14" fillId="2" borderId="11" xfId="492" applyFont="1" applyFill="1" applyBorder="1" applyAlignment="1">
      <alignment horizontal="center" vertical="center" wrapText="1"/>
    </xf>
    <xf numFmtId="0" fontId="14" fillId="2" borderId="12" xfId="492" applyFont="1" applyFill="1" applyBorder="1" applyAlignment="1">
      <alignment horizontal="center" vertical="center" wrapText="1"/>
    </xf>
    <xf numFmtId="2" fontId="14" fillId="5" borderId="13" xfId="0" applyNumberFormat="1" applyFont="1" applyFill="1" applyBorder="1" applyAlignment="1">
      <alignment vertical="center" shrinkToFit="1"/>
    </xf>
    <xf numFmtId="2" fontId="14" fillId="6" borderId="13" xfId="0" applyNumberFormat="1" applyFont="1" applyFill="1" applyBorder="1" applyAlignment="1">
      <alignment vertical="center" shrinkToFit="1"/>
    </xf>
    <xf numFmtId="0" fontId="18" fillId="0" borderId="0" xfId="0" applyFont="1" applyFill="1" applyBorder="1" applyAlignment="1"/>
    <xf numFmtId="180" fontId="18" fillId="0" borderId="0" xfId="0" applyNumberFormat="1" applyFont="1" applyFill="1" applyBorder="1" applyAlignment="1"/>
    <xf numFmtId="0" fontId="19" fillId="0" borderId="0" xfId="0" applyFont="1" applyFill="1" applyBorder="1" applyAlignment="1">
      <alignment horizontal="center" vertical="center"/>
    </xf>
    <xf numFmtId="180" fontId="19" fillId="0" borderId="0" xfId="0" applyNumberFormat="1" applyFont="1" applyFill="1" applyBorder="1" applyAlignment="1">
      <alignment horizontal="center" vertical="center"/>
    </xf>
    <xf numFmtId="0" fontId="20" fillId="0" borderId="0" xfId="0" applyFont="1" applyFill="1" applyBorder="1" applyAlignment="1"/>
    <xf numFmtId="180" fontId="20" fillId="0" borderId="0" xfId="0" applyNumberFormat="1" applyFont="1" applyFill="1" applyBorder="1" applyAlignment="1"/>
    <xf numFmtId="190" fontId="21" fillId="0" borderId="0" xfId="1" applyNumberFormat="1" applyFont="1" applyFill="1" applyAlignment="1">
      <alignment horizontal="right"/>
    </xf>
    <xf numFmtId="0" fontId="22" fillId="0" borderId="5" xfId="0" applyFont="1" applyFill="1" applyBorder="1" applyAlignment="1">
      <alignment horizontal="center" vertical="center"/>
    </xf>
    <xf numFmtId="180" fontId="22" fillId="0" borderId="5" xfId="0" applyNumberFormat="1" applyFont="1" applyFill="1" applyBorder="1" applyAlignment="1">
      <alignment horizontal="center" vertical="center"/>
    </xf>
    <xf numFmtId="0" fontId="23" fillId="0" borderId="5" xfId="0" applyFont="1" applyFill="1" applyBorder="1" applyAlignment="1">
      <alignment vertical="center"/>
    </xf>
    <xf numFmtId="180" fontId="23" fillId="0" borderId="5" xfId="0" applyNumberFormat="1" applyFont="1" applyFill="1" applyBorder="1" applyAlignment="1">
      <alignment horizontal="right" vertical="center" wrapText="1"/>
    </xf>
    <xf numFmtId="0" fontId="22" fillId="0" borderId="5" xfId="0" applyFont="1" applyFill="1" applyBorder="1" applyAlignment="1">
      <alignment vertical="center"/>
    </xf>
    <xf numFmtId="180" fontId="22" fillId="0" borderId="5" xfId="0" applyNumberFormat="1" applyFont="1" applyFill="1" applyBorder="1" applyAlignment="1">
      <alignment vertical="center" wrapText="1"/>
    </xf>
    <xf numFmtId="0" fontId="0" fillId="0" borderId="0" xfId="0" applyNumberFormat="1" applyFont="1" applyFill="1" applyAlignment="1">
      <alignment vertical="top"/>
    </xf>
    <xf numFmtId="0" fontId="24" fillId="3" borderId="0" xfId="608" applyFont="1" applyFill="1">
      <alignment vertical="center" wrapText="1"/>
    </xf>
    <xf numFmtId="0" fontId="25" fillId="3" borderId="0" xfId="609" applyFont="1" applyFill="1">
      <alignment vertical="center" wrapText="1"/>
    </xf>
    <xf numFmtId="0" fontId="26" fillId="3" borderId="0" xfId="610" applyFont="1" applyFill="1">
      <alignment vertical="center" wrapText="1"/>
    </xf>
    <xf numFmtId="0" fontId="27" fillId="3" borderId="0" xfId="611" applyFont="1" applyFill="1">
      <alignment horizontal="center" vertical="center" wrapText="1"/>
    </xf>
    <xf numFmtId="0" fontId="24" fillId="3" borderId="13" xfId="612" applyFont="1" applyFill="1" applyBorder="1">
      <alignment horizontal="center" vertical="center" wrapText="1"/>
    </xf>
    <xf numFmtId="49" fontId="14" fillId="3" borderId="13" xfId="613" applyNumberFormat="1" applyFont="1" applyFill="1" applyBorder="1">
      <alignment horizontal="left" vertical="center"/>
    </xf>
    <xf numFmtId="0" fontId="28" fillId="2" borderId="13" xfId="614" applyFont="1" applyFill="1" applyBorder="1">
      <alignment vertical="center"/>
    </xf>
    <xf numFmtId="2" fontId="14" fillId="3" borderId="13" xfId="0" applyNumberFormat="1" applyFont="1" applyFill="1" applyBorder="1" applyAlignment="1">
      <alignment vertical="center" shrinkToFit="1"/>
    </xf>
    <xf numFmtId="49" fontId="14" fillId="3" borderId="13" xfId="615" applyNumberFormat="1" applyFont="1" applyFill="1" applyBorder="1">
      <alignment vertical="center"/>
    </xf>
    <xf numFmtId="2" fontId="26" fillId="7" borderId="13" xfId="0" applyNumberFormat="1" applyFont="1" applyFill="1" applyBorder="1" applyAlignment="1">
      <alignment vertical="center"/>
    </xf>
    <xf numFmtId="2" fontId="14" fillId="7" borderId="13" xfId="0" applyNumberFormat="1" applyFont="1" applyFill="1" applyBorder="1" applyAlignment="1">
      <alignment vertical="center" shrinkToFit="1"/>
    </xf>
    <xf numFmtId="49" fontId="14" fillId="3" borderId="13" xfId="0" applyNumberFormat="1" applyFont="1" applyFill="1" applyBorder="1" applyAlignment="1">
      <alignment horizontal="left" vertical="center"/>
    </xf>
    <xf numFmtId="0" fontId="28" fillId="2" borderId="13" xfId="0" applyFont="1" applyFill="1" applyBorder="1" applyAlignment="1">
      <alignment vertical="center"/>
    </xf>
    <xf numFmtId="2" fontId="14" fillId="8" borderId="13" xfId="0" applyNumberFormat="1" applyFont="1" applyFill="1" applyBorder="1" applyAlignment="1">
      <alignment vertical="center" shrinkToFit="1"/>
    </xf>
    <xf numFmtId="0" fontId="29" fillId="3" borderId="0" xfId="481" applyFont="1" applyFill="1" applyAlignment="1">
      <alignment horizontal="right" vertical="center" wrapText="1"/>
    </xf>
    <xf numFmtId="4" fontId="14" fillId="7" borderId="13" xfId="616" applyNumberFormat="1" applyFont="1" applyFill="1" applyBorder="1">
      <alignment vertical="center" shrinkToFit="1"/>
    </xf>
    <xf numFmtId="4" fontId="26" fillId="7" borderId="13" xfId="617" applyNumberFormat="1" applyFont="1" applyFill="1" applyBorder="1">
      <alignment vertical="center"/>
    </xf>
    <xf numFmtId="4" fontId="14" fillId="7" borderId="13" xfId="0" applyNumberFormat="1" applyFont="1" applyFill="1" applyBorder="1" applyAlignment="1">
      <alignment vertical="center" shrinkToFit="1"/>
    </xf>
    <xf numFmtId="2" fontId="14" fillId="2" borderId="13" xfId="0" applyNumberFormat="1" applyFont="1" applyFill="1" applyBorder="1" applyAlignment="1">
      <alignment vertical="center" shrinkToFit="1"/>
    </xf>
    <xf numFmtId="0" fontId="26" fillId="0" borderId="0" xfId="541" applyFont="1">
      <alignment vertical="top"/>
    </xf>
    <xf numFmtId="0" fontId="30" fillId="3" borderId="0" xfId="542" applyFont="1" applyFill="1">
      <alignment vertical="center"/>
    </xf>
    <xf numFmtId="0" fontId="30" fillId="3" borderId="0" xfId="543" applyFont="1" applyFill="1">
      <alignment shrinkToFit="1"/>
    </xf>
    <xf numFmtId="0" fontId="26" fillId="3" borderId="0" xfId="544" applyFont="1" applyFill="1">
      <alignment vertical="top" shrinkToFit="1"/>
    </xf>
    <xf numFmtId="10" fontId="30" fillId="3" borderId="0" xfId="545" applyNumberFormat="1" applyFont="1" applyFill="1">
      <alignment shrinkToFit="1"/>
    </xf>
    <xf numFmtId="10" fontId="12" fillId="3" borderId="0" xfId="548" applyNumberFormat="1" applyFont="1" applyFill="1" applyAlignment="1">
      <alignment horizontal="center" vertical="center"/>
    </xf>
    <xf numFmtId="0" fontId="13" fillId="3" borderId="0" xfId="551" applyFont="1" applyFill="1">
      <alignment vertical="center"/>
    </xf>
    <xf numFmtId="0" fontId="26" fillId="3" borderId="0" xfId="546" applyFont="1" applyFill="1">
      <alignment vertical="top"/>
    </xf>
    <xf numFmtId="0" fontId="11" fillId="3" borderId="13" xfId="553" applyFont="1" applyFill="1" applyBorder="1">
      <alignment horizontal="center" vertical="center"/>
    </xf>
    <xf numFmtId="0" fontId="11" fillId="3" borderId="13" xfId="554" applyFont="1" applyFill="1" applyBorder="1">
      <alignment horizontal="center" vertical="center" shrinkToFit="1"/>
    </xf>
    <xf numFmtId="0" fontId="11" fillId="3" borderId="13" xfId="555" applyFont="1" applyFill="1" applyBorder="1">
      <alignment horizontal="center" vertical="center" wrapText="1"/>
    </xf>
    <xf numFmtId="0" fontId="26" fillId="3" borderId="17" xfId="556" applyFont="1" applyFill="1" applyBorder="1">
      <alignment horizontal="center" vertical="top"/>
    </xf>
    <xf numFmtId="0" fontId="26" fillId="3" borderId="13" xfId="557" applyFont="1" applyFill="1" applyBorder="1">
      <alignment horizontal="center" vertical="top"/>
    </xf>
    <xf numFmtId="10" fontId="11" fillId="3" borderId="13" xfId="558" applyNumberFormat="1" applyFont="1" applyFill="1" applyBorder="1">
      <alignment horizontal="center" vertical="center" shrinkToFit="1"/>
    </xf>
    <xf numFmtId="49" fontId="11" fillId="2" borderId="13" xfId="560" applyNumberFormat="1" applyFont="1" applyFill="1" applyBorder="1">
      <alignment vertical="center"/>
    </xf>
    <xf numFmtId="0" fontId="28" fillId="2" borderId="0" xfId="561" applyFont="1" applyFill="1">
      <alignment vertical="center"/>
    </xf>
    <xf numFmtId="2" fontId="14" fillId="6" borderId="13" xfId="562" applyNumberFormat="1" applyFont="1" applyFill="1" applyBorder="1">
      <alignment vertical="center" shrinkToFit="1"/>
    </xf>
    <xf numFmtId="10" fontId="14" fillId="5" borderId="13" xfId="563" applyNumberFormat="1" applyFont="1" applyFill="1" applyBorder="1">
      <alignment vertical="center" shrinkToFit="1"/>
    </xf>
    <xf numFmtId="0" fontId="17" fillId="2" borderId="13" xfId="564" applyFont="1" applyFill="1" applyBorder="1">
      <alignment vertical="center"/>
    </xf>
    <xf numFmtId="2" fontId="14" fillId="4" borderId="13" xfId="567" applyNumberFormat="1" applyFont="1" applyFill="1" applyBorder="1">
      <alignment vertical="center" shrinkToFit="1"/>
      <protection locked="0"/>
    </xf>
    <xf numFmtId="2" fontId="14" fillId="9" borderId="13" xfId="569" applyNumberFormat="1" applyFont="1" applyFill="1" applyBorder="1">
      <alignment vertical="center" shrinkToFit="1"/>
      <protection locked="0"/>
    </xf>
    <xf numFmtId="0" fontId="11" fillId="2" borderId="13" xfId="575" applyFont="1" applyFill="1" applyBorder="1">
      <alignment vertical="center"/>
    </xf>
    <xf numFmtId="2" fontId="14" fillId="2" borderId="13" xfId="576" applyNumberFormat="1" applyFont="1" applyFill="1" applyBorder="1">
      <alignment vertical="center" shrinkToFit="1"/>
    </xf>
    <xf numFmtId="10" fontId="14" fillId="2" borderId="13" xfId="577" applyNumberFormat="1" applyFont="1" applyFill="1" applyBorder="1">
      <alignment vertical="center" shrinkToFit="1"/>
    </xf>
    <xf numFmtId="10" fontId="11" fillId="2" borderId="13" xfId="578" applyNumberFormat="1" applyFont="1" applyFill="1" applyBorder="1">
      <alignment horizontal="right" vertical="center" shrinkToFit="1"/>
    </xf>
    <xf numFmtId="0" fontId="26" fillId="3" borderId="0" xfId="547" applyFont="1" applyFill="1">
      <alignment vertical="top" wrapText="1"/>
    </xf>
    <xf numFmtId="10" fontId="17" fillId="3" borderId="0" xfId="552" applyNumberFormat="1" applyFont="1" applyFill="1">
      <alignment horizontal="right" vertical="center" wrapText="1"/>
    </xf>
    <xf numFmtId="10" fontId="11" fillId="3" borderId="13" xfId="559" applyNumberFormat="1" applyFont="1" applyFill="1" applyBorder="1">
      <alignment horizontal="center" vertical="center" wrapText="1"/>
    </xf>
    <xf numFmtId="2" fontId="14" fillId="6" borderId="10" xfId="565" applyNumberFormat="1" applyFont="1" applyFill="1" applyBorder="1">
      <alignment vertical="center" shrinkToFit="1"/>
    </xf>
    <xf numFmtId="10" fontId="14" fillId="7" borderId="13" xfId="566" applyNumberFormat="1" applyFont="1" applyFill="1" applyBorder="1">
      <alignment vertical="center" wrapText="1" shrinkToFit="1"/>
    </xf>
    <xf numFmtId="2" fontId="14" fillId="4" borderId="10" xfId="568" applyNumberFormat="1" applyFont="1" applyFill="1" applyBorder="1">
      <alignment vertical="center" shrinkToFit="1"/>
      <protection locked="0"/>
    </xf>
    <xf numFmtId="2" fontId="14" fillId="9" borderId="10" xfId="570" applyNumberFormat="1" applyFont="1" applyFill="1" applyBorder="1">
      <alignment vertical="center" shrinkToFit="1"/>
      <protection locked="0"/>
    </xf>
    <xf numFmtId="2" fontId="14" fillId="8" borderId="13" xfId="571" applyNumberFormat="1" applyFont="1" applyFill="1" applyBorder="1">
      <alignment vertical="center" shrinkToFit="1"/>
    </xf>
    <xf numFmtId="2" fontId="14" fillId="8" borderId="10" xfId="572" applyNumberFormat="1" applyFont="1" applyFill="1" applyBorder="1">
      <alignment vertical="center" shrinkToFit="1"/>
    </xf>
    <xf numFmtId="2" fontId="14" fillId="10" borderId="13" xfId="573" applyNumberFormat="1" applyFont="1" applyFill="1" applyBorder="1">
      <alignment vertical="center" shrinkToFit="1"/>
    </xf>
    <xf numFmtId="2" fontId="14" fillId="10" borderId="10" xfId="574" applyNumberFormat="1" applyFont="1" applyFill="1" applyBorder="1">
      <alignment vertical="center" shrinkToFit="1"/>
    </xf>
    <xf numFmtId="2" fontId="26" fillId="2" borderId="13" xfId="581" applyNumberFormat="1" applyFont="1" applyFill="1" applyBorder="1">
      <alignment vertical="top" shrinkToFit="1"/>
    </xf>
    <xf numFmtId="10" fontId="26" fillId="2" borderId="13" xfId="582" applyNumberFormat="1" applyFont="1" applyFill="1" applyBorder="1">
      <alignment vertical="top" shrinkToFit="1"/>
    </xf>
    <xf numFmtId="2" fontId="14" fillId="7" borderId="13" xfId="579" applyNumberFormat="1" applyFont="1" applyFill="1" applyBorder="1">
      <alignment vertical="center" shrinkToFit="1"/>
    </xf>
    <xf numFmtId="2" fontId="14" fillId="7" borderId="10" xfId="580" applyNumberFormat="1" applyFont="1" applyFill="1" applyBorder="1">
      <alignment vertical="center" shrinkToFit="1"/>
    </xf>
    <xf numFmtId="2" fontId="14" fillId="7" borderId="13" xfId="583" applyNumberFormat="1" applyFont="1" applyFill="1" applyBorder="1">
      <alignment vertical="center"/>
    </xf>
    <xf numFmtId="2" fontId="14" fillId="7" borderId="10" xfId="584" applyNumberFormat="1" applyFont="1" applyFill="1" applyBorder="1">
      <alignment vertical="center"/>
    </xf>
    <xf numFmtId="10" fontId="14" fillId="7" borderId="13" xfId="585" applyNumberFormat="1" applyFont="1" applyFill="1" applyBorder="1">
      <alignment vertical="center" wrapText="1"/>
    </xf>
    <xf numFmtId="2" fontId="31" fillId="2" borderId="13" xfId="586" applyNumberFormat="1" applyFont="1" applyFill="1" applyBorder="1">
      <alignment vertical="top" shrinkToFit="1"/>
    </xf>
    <xf numFmtId="10" fontId="32" fillId="2" borderId="13" xfId="587" applyNumberFormat="1" applyFont="1" applyFill="1" applyBorder="1">
      <alignment vertical="top" shrinkToFit="1"/>
    </xf>
    <xf numFmtId="10" fontId="31" fillId="7" borderId="13" xfId="588" applyNumberFormat="1" applyFont="1" applyFill="1" applyBorder="1">
      <alignment vertical="center" wrapText="1"/>
    </xf>
    <xf numFmtId="2" fontId="14" fillId="4" borderId="18" xfId="589" applyNumberFormat="1" applyFont="1" applyFill="1" applyBorder="1">
      <alignment vertical="center" shrinkToFit="1"/>
      <protection locked="0"/>
    </xf>
    <xf numFmtId="2" fontId="0" fillId="2" borderId="13" xfId="591" applyNumberFormat="1" applyFont="1" applyFill="1" applyBorder="1">
      <alignment vertical="center" shrinkToFit="1"/>
    </xf>
    <xf numFmtId="10" fontId="8" fillId="2" borderId="13" xfId="592" applyNumberFormat="1" applyFont="1" applyFill="1" applyBorder="1">
      <alignment vertical="center" shrinkToFit="1"/>
    </xf>
    <xf numFmtId="10" fontId="11" fillId="7" borderId="13" xfId="590" applyNumberFormat="1" applyFont="1" applyFill="1" applyBorder="1">
      <alignment horizontal="right" vertical="center" wrapText="1"/>
    </xf>
    <xf numFmtId="10" fontId="8" fillId="7" borderId="13" xfId="593" applyNumberFormat="1" applyFont="1" applyFill="1" applyBorder="1">
      <alignment vertical="center" wrapText="1"/>
    </xf>
    <xf numFmtId="2" fontId="0" fillId="7" borderId="13" xfId="594" applyNumberFormat="1" applyFont="1" applyFill="1" applyBorder="1">
      <alignment vertical="center" shrinkToFit="1"/>
    </xf>
    <xf numFmtId="10" fontId="14" fillId="7" borderId="13" xfId="595" applyNumberFormat="1" applyFont="1" applyFill="1" applyBorder="1">
      <alignment vertical="center" shrinkToFit="1"/>
    </xf>
    <xf numFmtId="10" fontId="8" fillId="7" borderId="13" xfId="596" applyNumberFormat="1" applyFont="1" applyFill="1" applyBorder="1">
      <alignment vertical="center" shrinkToFit="1"/>
    </xf>
    <xf numFmtId="2" fontId="0" fillId="2" borderId="13" xfId="597" applyNumberFormat="1" applyFont="1" applyFill="1" applyBorder="1">
      <alignment vertical="center" shrinkToFit="1"/>
      <protection locked="0"/>
    </xf>
    <xf numFmtId="49" fontId="11" fillId="2" borderId="13" xfId="598" applyNumberFormat="1" applyFont="1" applyFill="1" applyBorder="1">
      <alignment horizontal="left" vertical="center"/>
    </xf>
    <xf numFmtId="0" fontId="17" fillId="2" borderId="13" xfId="599" applyFont="1" applyFill="1" applyBorder="1">
      <alignment horizontal="left" vertical="center"/>
    </xf>
    <xf numFmtId="2" fontId="0" fillId="7" borderId="13" xfId="0" applyNumberFormat="1" applyFont="1" applyFill="1" applyBorder="1" applyAlignment="1">
      <alignment vertical="center" shrinkToFit="1"/>
    </xf>
    <xf numFmtId="49" fontId="11" fillId="2" borderId="13" xfId="604" applyNumberFormat="1" applyFont="1" applyFill="1" applyBorder="1">
      <alignment vertical="center"/>
    </xf>
    <xf numFmtId="0" fontId="17" fillId="2" borderId="13" xfId="601" applyFont="1" applyFill="1" applyBorder="1">
      <alignment vertical="center"/>
    </xf>
    <xf numFmtId="49" fontId="14" fillId="2" borderId="13" xfId="0" applyNumberFormat="1" applyFont="1" applyFill="1" applyBorder="1" applyAlignment="1">
      <alignment vertical="center"/>
    </xf>
    <xf numFmtId="2" fontId="14" fillId="4" borderId="13" xfId="0" applyNumberFormat="1" applyFont="1" applyFill="1" applyBorder="1" applyAlignment="1">
      <alignment vertical="center" shrinkToFit="1"/>
    </xf>
    <xf numFmtId="2" fontId="14" fillId="4" borderId="10" xfId="0" applyNumberFormat="1" applyFont="1" applyFill="1" applyBorder="1" applyAlignment="1">
      <alignment vertical="center" shrinkToFit="1"/>
    </xf>
    <xf numFmtId="10" fontId="0" fillId="7" borderId="13" xfId="0" applyNumberFormat="1" applyFont="1" applyFill="1" applyBorder="1" applyAlignment="1">
      <alignment vertical="center" wrapText="1"/>
    </xf>
    <xf numFmtId="0" fontId="11" fillId="2" borderId="13" xfId="600" applyFont="1" applyFill="1" applyBorder="1">
      <alignment vertical="center"/>
    </xf>
    <xf numFmtId="0" fontId="14" fillId="2" borderId="13" xfId="0" applyFont="1" applyFill="1" applyBorder="1" applyAlignment="1">
      <alignment vertical="center"/>
    </xf>
    <xf numFmtId="2" fontId="0" fillId="2" borderId="13" xfId="0" applyNumberFormat="1" applyFont="1" applyFill="1" applyBorder="1" applyAlignment="1">
      <alignment vertical="center" shrinkToFit="1"/>
    </xf>
    <xf numFmtId="2" fontId="0" fillId="2" borderId="13" xfId="0" applyNumberFormat="1" applyFont="1" applyFill="1" applyBorder="1" applyAlignment="1">
      <alignment vertical="center"/>
    </xf>
    <xf numFmtId="2" fontId="0" fillId="2" borderId="10" xfId="0" applyNumberFormat="1" applyFont="1" applyFill="1" applyBorder="1" applyAlignment="1">
      <alignment vertical="center"/>
    </xf>
    <xf numFmtId="2" fontId="0" fillId="2" borderId="13" xfId="605" applyNumberFormat="1" applyFont="1" applyFill="1" applyBorder="1">
      <alignment vertical="center"/>
      <protection locked="0"/>
    </xf>
    <xf numFmtId="2" fontId="0" fillId="2" borderId="10" xfId="606" applyNumberFormat="1" applyFont="1" applyFill="1" applyBorder="1">
      <alignment vertical="center"/>
      <protection locked="0"/>
    </xf>
    <xf numFmtId="2" fontId="0" fillId="2" borderId="13" xfId="602" applyNumberFormat="1" applyFont="1" applyFill="1" applyBorder="1">
      <alignment vertical="center"/>
    </xf>
    <xf numFmtId="2" fontId="0" fillId="2" borderId="10" xfId="603" applyNumberFormat="1" applyFont="1" applyFill="1" applyBorder="1">
      <alignment vertical="center"/>
    </xf>
    <xf numFmtId="2" fontId="0" fillId="8" borderId="13" xfId="607" applyNumberFormat="1" applyFont="1" applyFill="1" applyBorder="1">
      <alignment vertical="center" wrapText="1"/>
    </xf>
    <xf numFmtId="0" fontId="9" fillId="2" borderId="0" xfId="404" applyFont="1" applyFill="1">
      <alignment vertical="center"/>
    </xf>
    <xf numFmtId="10" fontId="33" fillId="2" borderId="0" xfId="405" applyNumberFormat="1" applyFont="1" applyFill="1">
      <alignment vertical="center" wrapText="1"/>
    </xf>
    <xf numFmtId="0" fontId="12" fillId="2" borderId="0" xfId="406" applyFont="1" applyFill="1">
      <alignment horizontal="center" vertical="center"/>
    </xf>
    <xf numFmtId="0" fontId="34" fillId="2" borderId="0" xfId="407" applyFont="1" applyFill="1">
      <alignment horizontal="center" vertical="center"/>
    </xf>
    <xf numFmtId="10" fontId="17" fillId="2" borderId="16" xfId="408" applyNumberFormat="1" applyFont="1" applyFill="1" applyBorder="1">
      <alignment horizontal="right" vertical="center" wrapText="1"/>
    </xf>
    <xf numFmtId="49" fontId="14" fillId="2" borderId="18" xfId="409" applyNumberFormat="1" applyFont="1" applyFill="1" applyBorder="1">
      <alignment horizontal="center" vertical="center"/>
    </xf>
    <xf numFmtId="49" fontId="14" fillId="2" borderId="19" xfId="410" applyNumberFormat="1" applyFont="1" applyFill="1" applyBorder="1">
      <alignment horizontal="center" vertical="center"/>
    </xf>
    <xf numFmtId="49" fontId="14" fillId="2" borderId="14" xfId="411" applyNumberFormat="1" applyFont="1" applyFill="1" applyBorder="1">
      <alignment horizontal="center" vertical="center"/>
    </xf>
    <xf numFmtId="0" fontId="11" fillId="2" borderId="14" xfId="412" applyFont="1" applyFill="1" applyBorder="1">
      <alignment horizontal="center" vertical="center" wrapText="1"/>
    </xf>
    <xf numFmtId="0" fontId="11" fillId="2" borderId="10" xfId="413" applyFont="1" applyFill="1" applyBorder="1">
      <alignment horizontal="center" vertical="center"/>
    </xf>
    <xf numFmtId="0" fontId="11" fillId="2" borderId="11" xfId="414" applyFont="1" applyFill="1" applyBorder="1">
      <alignment horizontal="center" vertical="center"/>
    </xf>
    <xf numFmtId="0" fontId="11" fillId="2" borderId="12" xfId="415" applyFont="1" applyFill="1" applyBorder="1">
      <alignment horizontal="center" vertical="center"/>
    </xf>
    <xf numFmtId="49" fontId="14" fillId="2" borderId="20" xfId="416" applyNumberFormat="1" applyFont="1" applyFill="1" applyBorder="1">
      <alignment horizontal="center" vertical="center"/>
    </xf>
    <xf numFmtId="49" fontId="14" fillId="2" borderId="21" xfId="417" applyNumberFormat="1" applyFont="1" applyFill="1" applyBorder="1">
      <alignment horizontal="center" vertical="center"/>
    </xf>
    <xf numFmtId="49" fontId="14" fillId="2" borderId="15" xfId="418" applyNumberFormat="1" applyFont="1" applyFill="1" applyBorder="1">
      <alignment horizontal="center" vertical="center"/>
    </xf>
    <xf numFmtId="0" fontId="11" fillId="2" borderId="15" xfId="419" applyFont="1" applyFill="1" applyBorder="1">
      <alignment horizontal="center" vertical="center" wrapText="1"/>
    </xf>
    <xf numFmtId="0" fontId="11" fillId="2" borderId="13" xfId="420" applyFont="1" applyFill="1" applyBorder="1">
      <alignment horizontal="center" vertical="center"/>
    </xf>
    <xf numFmtId="10" fontId="11" fillId="2" borderId="13" xfId="421" applyNumberFormat="1" applyFont="1" applyFill="1" applyBorder="1">
      <alignment horizontal="center" vertical="center" wrapText="1"/>
    </xf>
    <xf numFmtId="49" fontId="28" fillId="2" borderId="13" xfId="422" applyNumberFormat="1" applyFont="1" applyFill="1" applyBorder="1">
      <alignment horizontal="left" vertical="center"/>
    </xf>
    <xf numFmtId="0" fontId="28" fillId="2" borderId="13" xfId="423" applyFont="1" applyFill="1" applyBorder="1">
      <alignment horizontal="left" vertical="center"/>
    </xf>
    <xf numFmtId="2" fontId="14" fillId="3" borderId="20" xfId="402" applyNumberFormat="1" applyFont="1" applyFill="1" applyBorder="1" applyAlignment="1">
      <alignment vertical="center" shrinkToFit="1"/>
    </xf>
    <xf numFmtId="2" fontId="14" fillId="2" borderId="20" xfId="402" applyNumberFormat="1" applyFont="1" applyFill="1" applyBorder="1" applyAlignment="1">
      <alignment vertical="center" shrinkToFit="1"/>
    </xf>
    <xf numFmtId="2" fontId="14" fillId="2" borderId="13" xfId="402" applyNumberFormat="1" applyFont="1" applyFill="1" applyBorder="1" applyAlignment="1">
      <alignment vertical="center" shrinkToFit="1"/>
    </xf>
    <xf numFmtId="10" fontId="14" fillId="5" borderId="13" xfId="403" applyNumberFormat="1" applyFont="1" applyFill="1" applyBorder="1" applyAlignment="1">
      <alignment vertical="center" shrinkToFit="1"/>
    </xf>
    <xf numFmtId="49" fontId="28" fillId="2" borderId="13" xfId="424" applyNumberFormat="1" applyFont="1" applyFill="1" applyBorder="1">
      <alignment horizontal="center" vertical="center" wrapText="1"/>
    </xf>
    <xf numFmtId="49" fontId="28" fillId="2" borderId="13" xfId="425" applyNumberFormat="1" applyFont="1" applyFill="1" applyBorder="1">
      <alignment horizontal="left" vertical="center" wrapText="1" shrinkToFit="1"/>
    </xf>
    <xf numFmtId="2" fontId="14" fillId="6" borderId="10" xfId="402" applyNumberFormat="1" applyFont="1" applyFill="1" applyBorder="1" applyAlignment="1">
      <alignment vertical="center" shrinkToFit="1"/>
    </xf>
    <xf numFmtId="2" fontId="14" fillId="6" borderId="10" xfId="403" applyNumberFormat="1" applyFont="1" applyFill="1" applyBorder="1" applyAlignment="1">
      <alignment vertical="center" shrinkToFit="1"/>
    </xf>
    <xf numFmtId="2" fontId="14" fillId="3" borderId="10" xfId="402" applyNumberFormat="1" applyFont="1" applyFill="1" applyBorder="1" applyAlignment="1">
      <alignment vertical="center" shrinkToFit="1"/>
    </xf>
    <xf numFmtId="2" fontId="14" fillId="2" borderId="10" xfId="402" applyNumberFormat="1" applyFont="1" applyFill="1" applyBorder="1" applyAlignment="1">
      <alignment vertical="center" shrinkToFit="1"/>
    </xf>
    <xf numFmtId="0" fontId="17" fillId="2" borderId="10" xfId="426" applyFont="1" applyFill="1" applyBorder="1">
      <alignment horizontal="center" vertical="center"/>
    </xf>
    <xf numFmtId="0" fontId="17" fillId="2" borderId="12" xfId="427" applyFont="1" applyFill="1" applyBorder="1">
      <alignment horizontal="center" vertical="center"/>
    </xf>
    <xf numFmtId="2" fontId="14" fillId="6" borderId="12" xfId="402" applyNumberFormat="1" applyFont="1" applyFill="1" applyBorder="1" applyAlignment="1">
      <alignment vertical="center" shrinkToFit="1"/>
    </xf>
    <xf numFmtId="188" fontId="23" fillId="0" borderId="5" xfId="0" applyNumberFormat="1" applyFont="1" applyFill="1" applyBorder="1" applyAlignment="1">
      <alignment horizontal="right" vertical="center" wrapText="1"/>
    </xf>
    <xf numFmtId="188" fontId="22" fillId="0" borderId="5" xfId="0" applyNumberFormat="1" applyFont="1" applyFill="1" applyBorder="1" applyAlignment="1">
      <alignment horizontal="right" vertical="center" wrapText="1"/>
    </xf>
    <xf numFmtId="0" fontId="24" fillId="2" borderId="0" xfId="0" applyFont="1" applyFill="1" applyAlignment="1">
      <alignment vertical="center"/>
    </xf>
    <xf numFmtId="0" fontId="0" fillId="0" borderId="0" xfId="0" applyFont="1" applyFill="1" applyAlignment="1">
      <alignment vertical="center"/>
    </xf>
    <xf numFmtId="0" fontId="27" fillId="2" borderId="0" xfId="372" applyFont="1" applyFill="1">
      <alignment horizontal="center" vertical="center"/>
    </xf>
    <xf numFmtId="0" fontId="27" fillId="2" borderId="0" xfId="0" applyFont="1" applyFill="1" applyAlignment="1">
      <alignment horizontal="center" vertical="center"/>
    </xf>
    <xf numFmtId="0" fontId="14" fillId="2" borderId="13" xfId="0" applyFont="1" applyFill="1" applyBorder="1" applyAlignment="1">
      <alignment horizontal="center" vertical="center"/>
    </xf>
    <xf numFmtId="0" fontId="14" fillId="2" borderId="13" xfId="0" applyFont="1" applyFill="1" applyBorder="1" applyAlignment="1">
      <alignment horizontal="center" vertical="center" wrapText="1"/>
    </xf>
    <xf numFmtId="0" fontId="14" fillId="2" borderId="13" xfId="375" applyFont="1" applyFill="1" applyBorder="1">
      <alignment horizontal="center" vertical="center" wrapText="1"/>
    </xf>
    <xf numFmtId="0" fontId="14" fillId="2" borderId="13" xfId="0" applyFont="1" applyFill="1" applyBorder="1" applyAlignment="1">
      <alignment horizontal="left" vertical="center"/>
    </xf>
    <xf numFmtId="2" fontId="14" fillId="6" borderId="13" xfId="370" applyNumberFormat="1" applyFont="1" applyFill="1" applyBorder="1" applyAlignment="1">
      <alignment vertical="center" shrinkToFit="1"/>
    </xf>
    <xf numFmtId="2" fontId="14" fillId="3" borderId="13" xfId="370" applyNumberFormat="1" applyFont="1" applyFill="1" applyBorder="1" applyAlignment="1">
      <alignment vertical="center" shrinkToFit="1"/>
    </xf>
    <xf numFmtId="2" fontId="14" fillId="3" borderId="13" xfId="370" applyNumberFormat="1" applyFont="1" applyFill="1" applyBorder="1" applyAlignment="1">
      <alignment vertical="top" shrinkToFit="1"/>
    </xf>
    <xf numFmtId="180" fontId="14" fillId="2" borderId="13" xfId="0" applyNumberFormat="1" applyFont="1" applyFill="1" applyBorder="1" applyAlignment="1">
      <alignment vertical="center"/>
    </xf>
    <xf numFmtId="2" fontId="14" fillId="3" borderId="0" xfId="370" applyNumberFormat="1" applyFont="1" applyFill="1" applyAlignment="1">
      <alignment vertical="center" shrinkToFit="1"/>
    </xf>
    <xf numFmtId="2" fontId="14" fillId="2" borderId="13" xfId="370" applyNumberFormat="1" applyFont="1" applyFill="1" applyBorder="1" applyAlignment="1">
      <alignment vertical="center" shrinkToFit="1"/>
    </xf>
    <xf numFmtId="2" fontId="14" fillId="2" borderId="13" xfId="370" applyNumberFormat="1" applyFont="1" applyFill="1" applyBorder="1" applyAlignment="1">
      <alignment vertical="top" shrinkToFit="1"/>
    </xf>
    <xf numFmtId="0" fontId="15" fillId="2" borderId="13" xfId="0" applyFont="1" applyFill="1" applyBorder="1" applyAlignment="1">
      <alignment vertical="center"/>
    </xf>
    <xf numFmtId="0" fontId="28" fillId="2" borderId="0" xfId="0" applyFont="1" applyFill="1" applyAlignment="1">
      <alignment horizontal="right" vertical="center"/>
    </xf>
    <xf numFmtId="2" fontId="14" fillId="6" borderId="13" xfId="370" applyNumberFormat="1" applyFont="1" applyFill="1" applyBorder="1" applyAlignment="1">
      <alignment vertical="top" shrinkToFit="1"/>
    </xf>
    <xf numFmtId="0" fontId="9" fillId="2" borderId="0" xfId="282" applyFont="1" applyFill="1">
      <alignment vertical="center"/>
    </xf>
    <xf numFmtId="0" fontId="30" fillId="2" borderId="0" xfId="287" applyFont="1" applyFill="1">
      <alignment vertical="center"/>
    </xf>
    <xf numFmtId="0" fontId="12" fillId="2" borderId="0" xfId="283" applyFont="1" applyFill="1">
      <alignment horizontal="center" vertical="center"/>
    </xf>
    <xf numFmtId="0" fontId="35" fillId="2" borderId="0" xfId="288" applyFont="1" applyFill="1">
      <alignment vertical="center"/>
    </xf>
    <xf numFmtId="0" fontId="9" fillId="2" borderId="13" xfId="281" applyFont="1" applyFill="1" applyBorder="1" applyAlignment="1">
      <alignment horizontal="center" vertical="center"/>
    </xf>
    <xf numFmtId="0" fontId="9" fillId="2" borderId="13" xfId="285" applyFont="1" applyFill="1" applyBorder="1">
      <alignment horizontal="center" vertical="center"/>
    </xf>
    <xf numFmtId="0" fontId="9" fillId="2" borderId="13" xfId="281" applyFont="1" applyFill="1" applyBorder="1" applyAlignment="1">
      <alignment horizontal="center" vertical="center" indent="6"/>
    </xf>
    <xf numFmtId="0" fontId="24" fillId="3" borderId="14" xfId="281" applyFont="1" applyFill="1" applyBorder="1" applyAlignment="1">
      <alignment horizontal="center" vertical="center" wrapText="1"/>
    </xf>
    <xf numFmtId="0" fontId="9" fillId="2" borderId="10" xfId="289" applyFont="1" applyFill="1" applyBorder="1">
      <alignment horizontal="center" vertical="center" wrapText="1"/>
    </xf>
    <xf numFmtId="0" fontId="9" fillId="2" borderId="11" xfId="290" applyFont="1" applyFill="1" applyBorder="1">
      <alignment horizontal="center" vertical="center" wrapText="1"/>
    </xf>
    <xf numFmtId="0" fontId="9" fillId="2" borderId="12" xfId="291" applyFont="1" applyFill="1" applyBorder="1">
      <alignment horizontal="center" vertical="center" wrapText="1"/>
    </xf>
    <xf numFmtId="0" fontId="24" fillId="3" borderId="15" xfId="281" applyFont="1" applyFill="1" applyBorder="1" applyAlignment="1">
      <alignment horizontal="center" vertical="center" wrapText="1"/>
    </xf>
    <xf numFmtId="0" fontId="9" fillId="2" borderId="13" xfId="286" applyFont="1" applyFill="1" applyBorder="1">
      <alignment horizontal="center" vertical="center" wrapText="1"/>
    </xf>
    <xf numFmtId="0" fontId="9" fillId="2" borderId="13" xfId="292" applyFont="1" applyFill="1" applyBorder="1">
      <alignment horizontal="center" vertical="center" wrapText="1"/>
    </xf>
    <xf numFmtId="0" fontId="11" fillId="2" borderId="13" xfId="284" applyFont="1" applyFill="1" applyBorder="1">
      <alignment vertical="center"/>
    </xf>
    <xf numFmtId="0" fontId="36" fillId="2" borderId="13" xfId="293" applyFont="1" applyFill="1" applyBorder="1">
      <alignment vertical="center" indent="4"/>
    </xf>
    <xf numFmtId="2" fontId="11" fillId="6" borderId="13" xfId="281" applyNumberFormat="1" applyFont="1" applyFill="1" applyBorder="1" applyAlignment="1">
      <alignment vertical="center" shrinkToFit="1"/>
    </xf>
    <xf numFmtId="10" fontId="14" fillId="5" borderId="13" xfId="281" applyNumberFormat="1" applyFont="1" applyFill="1" applyBorder="1" applyAlignment="1">
      <alignment vertical="center" shrinkToFit="1"/>
    </xf>
    <xf numFmtId="187" fontId="11" fillId="2" borderId="13" xfId="294" applyNumberFormat="1" applyFont="1" applyFill="1" applyBorder="1">
      <alignment vertical="center"/>
    </xf>
    <xf numFmtId="2" fontId="11" fillId="6" borderId="13" xfId="280" applyNumberFormat="1" applyFont="1" applyFill="1" applyBorder="1" applyAlignment="1">
      <alignment vertical="center" shrinkToFit="1"/>
    </xf>
    <xf numFmtId="2" fontId="11" fillId="6" borderId="13" xfId="0" applyNumberFormat="1" applyFont="1" applyFill="1" applyBorder="1" applyAlignment="1">
      <alignment vertical="center" shrinkToFit="1"/>
    </xf>
    <xf numFmtId="2" fontId="11" fillId="4" borderId="13" xfId="280" applyNumberFormat="1" applyFont="1" applyFill="1" applyBorder="1" applyAlignment="1">
      <alignment vertical="center" shrinkToFit="1"/>
    </xf>
    <xf numFmtId="0" fontId="10" fillId="2" borderId="16" xfId="295" applyFont="1" applyFill="1" applyBorder="1">
      <alignment horizontal="right" vertical="center"/>
    </xf>
    <xf numFmtId="2" fontId="14" fillId="6" borderId="13" xfId="280" applyNumberFormat="1" applyFont="1" applyFill="1" applyBorder="1" applyAlignment="1">
      <alignment vertical="center" shrinkToFit="1"/>
    </xf>
    <xf numFmtId="2" fontId="14" fillId="6" borderId="13" xfId="281" applyNumberFormat="1" applyFont="1" applyFill="1" applyBorder="1" applyAlignment="1">
      <alignment vertical="center" shrinkToFit="1"/>
    </xf>
    <xf numFmtId="10" fontId="14" fillId="6" borderId="13" xfId="281" applyNumberFormat="1" applyFont="1" applyFill="1" applyBorder="1" applyAlignment="1">
      <alignment vertical="center" shrinkToFit="1"/>
    </xf>
    <xf numFmtId="2" fontId="14" fillId="4" borderId="13" xfId="280" applyNumberFormat="1" applyFont="1" applyFill="1" applyBorder="1" applyAlignment="1">
      <alignment vertical="center" shrinkToFit="1"/>
    </xf>
    <xf numFmtId="10" fontId="14" fillId="2" borderId="13" xfId="281" applyNumberFormat="1" applyFont="1" applyFill="1" applyBorder="1" applyAlignment="1">
      <alignment vertical="center" shrinkToFit="1"/>
    </xf>
    <xf numFmtId="2" fontId="14" fillId="2" borderId="13" xfId="280" applyNumberFormat="1" applyFont="1" applyFill="1" applyBorder="1" applyAlignment="1">
      <alignment vertical="center" shrinkToFit="1"/>
    </xf>
    <xf numFmtId="2" fontId="14" fillId="2" borderId="13" xfId="281" applyNumberFormat="1" applyFont="1" applyFill="1" applyBorder="1" applyAlignment="1">
      <alignment vertical="center" shrinkToFit="1"/>
    </xf>
    <xf numFmtId="0" fontId="11" fillId="0" borderId="13" xfId="296" applyFont="1" applyBorder="1">
      <alignment vertical="center"/>
    </xf>
    <xf numFmtId="187" fontId="37" fillId="2" borderId="13" xfId="297" applyNumberFormat="1" applyFont="1" applyFill="1" applyBorder="1">
      <alignment vertical="center"/>
    </xf>
    <xf numFmtId="0" fontId="37" fillId="2" borderId="13" xfId="298" applyFont="1" applyFill="1" applyBorder="1">
      <alignment vertical="center"/>
    </xf>
    <xf numFmtId="2" fontId="13" fillId="2" borderId="13" xfId="281" applyNumberFormat="1" applyFont="1" applyFill="1" applyBorder="1" applyAlignment="1">
      <alignment horizontal="left" vertical="center"/>
    </xf>
    <xf numFmtId="2" fontId="11" fillId="2" borderId="13" xfId="280" applyNumberFormat="1" applyFont="1" applyFill="1" applyBorder="1" applyAlignment="1">
      <alignment vertical="center" shrinkToFit="1"/>
    </xf>
    <xf numFmtId="2" fontId="11" fillId="2" borderId="13" xfId="281" applyNumberFormat="1" applyFont="1" applyFill="1" applyBorder="1" applyAlignment="1">
      <alignment vertical="center" shrinkToFit="1"/>
    </xf>
    <xf numFmtId="180" fontId="0" fillId="0" borderId="0" xfId="0" applyNumberFormat="1" applyFont="1">
      <alignment vertical="top"/>
    </xf>
    <xf numFmtId="0" fontId="9" fillId="2" borderId="0" xfId="251" applyFont="1" applyFill="1">
      <alignment horizontal="left" vertical="center"/>
    </xf>
    <xf numFmtId="0" fontId="11" fillId="2" borderId="0" xfId="241" applyFont="1" applyFill="1">
      <alignment vertical="center"/>
    </xf>
    <xf numFmtId="0" fontId="10" fillId="2" borderId="0" xfId="252" applyFont="1" applyFill="1">
      <alignment horizontal="right" vertical="center"/>
    </xf>
    <xf numFmtId="0" fontId="12" fillId="2" borderId="0" xfId="236" applyFont="1" applyFill="1">
      <alignment horizontal="center" vertical="center"/>
    </xf>
    <xf numFmtId="180" fontId="12" fillId="2" borderId="0" xfId="236" applyNumberFormat="1" applyFont="1" applyFill="1">
      <alignment horizontal="center" vertical="center"/>
    </xf>
    <xf numFmtId="0" fontId="10" fillId="2" borderId="0" xfId="253" applyFont="1" applyFill="1">
      <alignment horizontal="left" vertical="center"/>
    </xf>
    <xf numFmtId="0" fontId="11" fillId="2" borderId="0" xfId="242" applyFont="1" applyFill="1">
      <alignment horizontal="right" vertical="center"/>
    </xf>
    <xf numFmtId="0" fontId="9" fillId="2" borderId="10" xfId="243" applyFont="1" applyFill="1" applyBorder="1">
      <alignment horizontal="center" vertical="center"/>
    </xf>
    <xf numFmtId="0" fontId="9" fillId="2" borderId="12" xfId="244" applyFont="1" applyFill="1" applyBorder="1">
      <alignment horizontal="center" vertical="center"/>
    </xf>
    <xf numFmtId="0" fontId="24" fillId="3" borderId="14" xfId="235" applyFont="1" applyFill="1" applyBorder="1" applyAlignment="1">
      <alignment horizontal="center" vertical="center" wrapText="1"/>
    </xf>
    <xf numFmtId="0" fontId="14" fillId="3" borderId="14" xfId="235" applyFont="1" applyFill="1" applyBorder="1" applyAlignment="1">
      <alignment horizontal="center" vertical="center" wrapText="1"/>
    </xf>
    <xf numFmtId="180" fontId="11" fillId="2" borderId="10" xfId="245" applyNumberFormat="1" applyFont="1" applyFill="1" applyBorder="1">
      <alignment horizontal="center" vertical="center" wrapText="1"/>
    </xf>
    <xf numFmtId="0" fontId="11" fillId="2" borderId="11" xfId="246" applyFont="1" applyFill="1" applyBorder="1">
      <alignment horizontal="center" vertical="center" wrapText="1"/>
    </xf>
    <xf numFmtId="0" fontId="11" fillId="2" borderId="12" xfId="247" applyFont="1" applyFill="1" applyBorder="1">
      <alignment horizontal="center" vertical="center" wrapText="1"/>
    </xf>
    <xf numFmtId="0" fontId="9" fillId="2" borderId="13" xfId="240" applyFont="1" applyFill="1" applyBorder="1">
      <alignment horizontal="center" vertical="center" wrapText="1"/>
    </xf>
    <xf numFmtId="0" fontId="9" fillId="2" borderId="13" xfId="239" applyFont="1" applyFill="1" applyBorder="1">
      <alignment horizontal="center" vertical="center"/>
    </xf>
    <xf numFmtId="0" fontId="14" fillId="3" borderId="15" xfId="235" applyFont="1" applyFill="1" applyBorder="1" applyAlignment="1">
      <alignment horizontal="center" vertical="center" wrapText="1"/>
    </xf>
    <xf numFmtId="180" fontId="11" fillId="2" borderId="13" xfId="237" applyNumberFormat="1" applyFont="1" applyFill="1" applyBorder="1">
      <alignment horizontal="center" vertical="center" wrapText="1"/>
    </xf>
    <xf numFmtId="0" fontId="14" fillId="3" borderId="13" xfId="234" applyFont="1" applyFill="1" applyBorder="1" applyAlignment="1">
      <alignment horizontal="center" vertical="center" wrapText="1"/>
    </xf>
    <xf numFmtId="0" fontId="11" fillId="2" borderId="13" xfId="248" applyFont="1" applyFill="1" applyBorder="1">
      <alignment horizontal="center" vertical="center" wrapText="1"/>
    </xf>
    <xf numFmtId="49" fontId="11" fillId="2" borderId="13" xfId="249" applyNumberFormat="1" applyFont="1" applyFill="1" applyBorder="1">
      <alignment horizontal="left" vertical="center"/>
    </xf>
    <xf numFmtId="0" fontId="17" fillId="2" borderId="12" xfId="250" applyFont="1" applyFill="1" applyBorder="1">
      <alignment vertical="center"/>
    </xf>
    <xf numFmtId="2" fontId="14" fillId="0" borderId="13" xfId="0" applyNumberFormat="1" applyFont="1" applyFill="1" applyBorder="1" applyAlignment="1">
      <alignment vertical="center" shrinkToFit="1"/>
    </xf>
    <xf numFmtId="180" fontId="14" fillId="0" borderId="13" xfId="0" applyNumberFormat="1" applyFont="1" applyFill="1" applyBorder="1" applyAlignment="1">
      <alignment vertical="center" shrinkToFit="1"/>
    </xf>
    <xf numFmtId="10" fontId="14" fillId="0" borderId="13" xfId="235" applyNumberFormat="1" applyFont="1" applyFill="1" applyBorder="1" applyAlignment="1">
      <alignment vertical="center" shrinkToFit="1"/>
    </xf>
    <xf numFmtId="49" fontId="11" fillId="2" borderId="13" xfId="0" applyNumberFormat="1" applyFont="1" applyFill="1" applyBorder="1" applyAlignment="1">
      <alignment horizontal="left" vertical="center"/>
    </xf>
    <xf numFmtId="0" fontId="11" fillId="2" borderId="13" xfId="235" applyFont="1" applyFill="1" applyBorder="1" applyAlignment="1">
      <alignment vertical="center"/>
    </xf>
    <xf numFmtId="2" fontId="0" fillId="0" borderId="13" xfId="235" applyNumberFormat="1" applyFont="1" applyFill="1" applyBorder="1" applyAlignment="1">
      <alignment vertical="center"/>
    </xf>
    <xf numFmtId="180" fontId="0" fillId="0" borderId="13" xfId="235" applyNumberFormat="1" applyFont="1" applyFill="1" applyBorder="1" applyAlignment="1">
      <alignment vertical="center"/>
    </xf>
    <xf numFmtId="0" fontId="11" fillId="2" borderId="13" xfId="238" applyFont="1" applyFill="1" applyBorder="1">
      <alignment horizontal="left" vertical="center"/>
    </xf>
    <xf numFmtId="0" fontId="16" fillId="2" borderId="12" xfId="254" applyFont="1" applyFill="1" applyBorder="1">
      <alignment vertical="center"/>
    </xf>
    <xf numFmtId="0" fontId="24" fillId="3" borderId="0" xfId="89" applyFont="1" applyFill="1" applyAlignment="1">
      <alignment vertical="center"/>
    </xf>
    <xf numFmtId="0" fontId="14" fillId="3" borderId="0" xfId="89" applyFont="1" applyFill="1" applyAlignment="1">
      <alignment vertical="center"/>
    </xf>
    <xf numFmtId="0" fontId="14" fillId="3" borderId="0" xfId="89" applyFont="1" applyFill="1" applyAlignment="1">
      <alignment vertical="center" wrapText="1"/>
    </xf>
    <xf numFmtId="0" fontId="27" fillId="3" borderId="0" xfId="89" applyFont="1" applyFill="1" applyAlignment="1">
      <alignment horizontal="center" vertical="center"/>
    </xf>
    <xf numFmtId="0" fontId="27" fillId="3" borderId="0" xfId="89" applyFont="1" applyFill="1" applyAlignment="1">
      <alignment horizontal="center" vertical="center" wrapText="1"/>
    </xf>
    <xf numFmtId="0" fontId="28" fillId="3" borderId="16" xfId="89" applyFont="1" applyFill="1" applyBorder="1" applyAlignment="1">
      <alignment horizontal="right" vertical="center" wrapText="1"/>
    </xf>
    <xf numFmtId="0" fontId="14" fillId="3" borderId="10" xfId="89" applyFont="1" applyFill="1" applyBorder="1" applyAlignment="1">
      <alignment horizontal="center" vertical="center"/>
    </xf>
    <xf numFmtId="0" fontId="14" fillId="3" borderId="12" xfId="89" applyFont="1" applyFill="1" applyBorder="1" applyAlignment="1">
      <alignment horizontal="center" vertical="center"/>
    </xf>
    <xf numFmtId="0" fontId="24" fillId="3" borderId="14" xfId="89" applyFont="1" applyFill="1" applyBorder="1" applyAlignment="1">
      <alignment horizontal="center" vertical="center" wrapText="1"/>
    </xf>
    <xf numFmtId="0" fontId="14" fillId="3" borderId="14" xfId="89" applyFont="1" applyFill="1" applyBorder="1" applyAlignment="1">
      <alignment horizontal="center" vertical="center" wrapText="1"/>
    </xf>
    <xf numFmtId="0" fontId="14" fillId="3" borderId="10" xfId="89" applyFont="1" applyFill="1" applyBorder="1" applyAlignment="1">
      <alignment horizontal="center" vertical="center" wrapText="1"/>
    </xf>
    <xf numFmtId="0" fontId="14" fillId="3" borderId="11" xfId="89" applyFont="1" applyFill="1" applyBorder="1" applyAlignment="1">
      <alignment horizontal="center" vertical="center" wrapText="1"/>
    </xf>
    <xf numFmtId="0" fontId="14" fillId="3" borderId="12" xfId="89" applyFont="1" applyFill="1" applyBorder="1" applyAlignment="1">
      <alignment horizontal="center" vertical="center" wrapText="1"/>
    </xf>
    <xf numFmtId="0" fontId="24" fillId="3" borderId="13" xfId="89" applyFont="1" applyFill="1" applyBorder="1" applyAlignment="1">
      <alignment horizontal="center" vertical="center" wrapText="1"/>
    </xf>
    <xf numFmtId="0" fontId="24" fillId="3" borderId="13" xfId="89" applyFont="1" applyFill="1" applyBorder="1" applyAlignment="1">
      <alignment horizontal="center" vertical="center"/>
    </xf>
    <xf numFmtId="0" fontId="14" fillId="3" borderId="15" xfId="89" applyFont="1" applyFill="1" applyBorder="1" applyAlignment="1">
      <alignment horizontal="center" vertical="center" wrapText="1"/>
    </xf>
    <xf numFmtId="0" fontId="14" fillId="3" borderId="13" xfId="89" applyFont="1" applyFill="1" applyBorder="1" applyAlignment="1">
      <alignment horizontal="center" vertical="center" wrapText="1"/>
    </xf>
    <xf numFmtId="0" fontId="14" fillId="3" borderId="13" xfId="86" applyFont="1" applyFill="1" applyBorder="1" applyAlignment="1">
      <alignment horizontal="center" vertical="center" wrapText="1"/>
    </xf>
    <xf numFmtId="0" fontId="16" fillId="2" borderId="13" xfId="197" applyFont="1" applyFill="1" applyBorder="1">
      <alignment horizontal="left" vertical="center"/>
    </xf>
    <xf numFmtId="0" fontId="36" fillId="2" borderId="13" xfId="198" applyFont="1" applyFill="1" applyBorder="1">
      <alignment vertical="center"/>
    </xf>
    <xf numFmtId="2" fontId="16" fillId="6" borderId="13" xfId="89" applyNumberFormat="1" applyFont="1" applyFill="1" applyBorder="1" applyAlignment="1">
      <alignment vertical="center" shrinkToFit="1"/>
    </xf>
    <xf numFmtId="10" fontId="15" fillId="5" borderId="13" xfId="89" applyNumberFormat="1" applyFont="1" applyFill="1" applyBorder="1" applyAlignment="1">
      <alignment vertical="center" shrinkToFit="1"/>
    </xf>
    <xf numFmtId="0" fontId="11" fillId="2" borderId="13" xfId="127" applyFont="1" applyFill="1" applyBorder="1">
      <alignment horizontal="left" vertical="center"/>
    </xf>
    <xf numFmtId="0" fontId="17" fillId="2" borderId="13" xfId="126" applyFont="1" applyFill="1" applyBorder="1">
      <alignment vertical="center"/>
    </xf>
    <xf numFmtId="2" fontId="11" fillId="2" borderId="13" xfId="89" applyNumberFormat="1" applyFont="1" applyFill="1" applyBorder="1" applyAlignment="1">
      <alignment vertical="center" shrinkToFit="1"/>
    </xf>
    <xf numFmtId="2" fontId="11" fillId="2" borderId="0" xfId="89" applyNumberFormat="1" applyFont="1" applyFill="1" applyAlignment="1">
      <alignment vertical="center" shrinkToFit="1"/>
    </xf>
    <xf numFmtId="0" fontId="11" fillId="2" borderId="13" xfId="217" applyFont="1" applyFill="1" applyBorder="1">
      <alignment horizontal="left" vertical="center"/>
      <protection locked="0"/>
    </xf>
    <xf numFmtId="0" fontId="17" fillId="2" borderId="13" xfId="218" applyFont="1" applyFill="1" applyBorder="1">
      <alignment vertical="center"/>
      <protection locked="0"/>
    </xf>
    <xf numFmtId="0" fontId="11" fillId="2" borderId="13" xfId="219" applyFont="1" applyFill="1" applyBorder="1">
      <alignment horizontal="left" vertical="center"/>
      <protection locked="0"/>
    </xf>
    <xf numFmtId="0" fontId="17" fillId="2" borderId="13" xfId="220" applyFont="1" applyFill="1" applyBorder="1">
      <alignment vertical="center"/>
      <protection locked="0"/>
    </xf>
    <xf numFmtId="0" fontId="11" fillId="2" borderId="13" xfId="89" applyFont="1" applyFill="1" applyBorder="1" applyAlignment="1">
      <alignment horizontal="left" vertical="center"/>
    </xf>
    <xf numFmtId="0" fontId="17" fillId="2" borderId="13" xfId="89" applyFont="1" applyFill="1" applyBorder="1" applyAlignment="1">
      <alignment vertical="center"/>
    </xf>
    <xf numFmtId="2" fontId="38" fillId="2" borderId="13" xfId="89" applyNumberFormat="1" applyFont="1" applyFill="1" applyBorder="1" applyAlignment="1">
      <alignment vertical="center" shrinkToFit="1"/>
    </xf>
    <xf numFmtId="0" fontId="11" fillId="2" borderId="13" xfId="221" applyFont="1" applyFill="1" applyBorder="1">
      <alignment horizontal="left" vertical="center"/>
      <protection locked="0"/>
    </xf>
    <xf numFmtId="0" fontId="17" fillId="2" borderId="13" xfId="222" applyFont="1" applyFill="1" applyBorder="1">
      <alignment vertical="center"/>
      <protection locked="0"/>
    </xf>
    <xf numFmtId="0" fontId="11" fillId="2" borderId="13" xfId="223" applyFont="1" applyFill="1" applyBorder="1">
      <alignment horizontal="left" vertical="center"/>
      <protection locked="0"/>
    </xf>
    <xf numFmtId="0" fontId="11" fillId="2" borderId="13" xfId="224" applyFont="1" applyFill="1" applyBorder="1">
      <alignment vertical="center"/>
      <protection locked="0"/>
    </xf>
    <xf numFmtId="0" fontId="36" fillId="2" borderId="10" xfId="207" applyFont="1" applyFill="1" applyBorder="1">
      <alignment vertical="center"/>
    </xf>
    <xf numFmtId="0" fontId="36" fillId="2" borderId="12" xfId="208" applyFont="1" applyFill="1" applyBorder="1">
      <alignment vertical="center"/>
    </xf>
  </cellXfs>
  <cellStyles count="61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封面_20% - Accent1" xfId="49"/>
    <cellStyle name="封面_20% - Accent2" xfId="50"/>
    <cellStyle name="封面_20% - Accent3" xfId="51"/>
    <cellStyle name="封面_20% - Accent4" xfId="52"/>
    <cellStyle name="封面_20% - Accent5" xfId="53"/>
    <cellStyle name="封面_20% - Accent6" xfId="54"/>
    <cellStyle name="封面_40% - Accent1" xfId="55"/>
    <cellStyle name="封面_40% - Accent2" xfId="56"/>
    <cellStyle name="封面_40% - Accent3" xfId="57"/>
    <cellStyle name="封面_40% - Accent4" xfId="58"/>
    <cellStyle name="封面_40% - Accent5" xfId="59"/>
    <cellStyle name="封面_40% - Accent6" xfId="60"/>
    <cellStyle name="封面_60% - Accent1" xfId="61"/>
    <cellStyle name="封面_60% - Accent2" xfId="62"/>
    <cellStyle name="封面_60% - Accent3" xfId="63"/>
    <cellStyle name="封面_60% - Accent4" xfId="64"/>
    <cellStyle name="封面_60% - Accent5" xfId="65"/>
    <cellStyle name="封面_60% - Accent6" xfId="66"/>
    <cellStyle name="封面_Comma" xfId="67"/>
    <cellStyle name="封面_Comma [0]" xfId="68"/>
    <cellStyle name="封面_Currency" xfId="69"/>
    <cellStyle name="封面_Currency [0]" xfId="70"/>
    <cellStyle name="封面_Heading 2" xfId="71"/>
    <cellStyle name="封面_Heading 3" xfId="72"/>
    <cellStyle name="封面_Note" xfId="73"/>
    <cellStyle name="封面_Percent" xfId="74"/>
    <cellStyle name="封面___builtInStyle94" xfId="75"/>
    <cellStyle name="封面___builtInStyle95" xfId="76"/>
    <cellStyle name="封面___builtInStyle96" xfId="77"/>
    <cellStyle name="封面___builtInStyle97" xfId="78"/>
    <cellStyle name="封面___builtInStyle99" xfId="79"/>
    <cellStyle name="封面___builtInStyle103" xfId="80"/>
    <cellStyle name="表一_百分比 2" xfId="81"/>
    <cellStyle name="表一_差_保定市2015年预算表格（八张全表不含定州）" xfId="82"/>
    <cellStyle name="表一_差_部门基本支出预算统计表2016发海娟" xfId="83"/>
    <cellStyle name="表一_Normal" xfId="84"/>
    <cellStyle name="表一_常规 10" xfId="85"/>
    <cellStyle name="表一_常规 11" xfId="86"/>
    <cellStyle name="表一_常规 12" xfId="87"/>
    <cellStyle name="表一_常规 16" xfId="88"/>
    <cellStyle name="表一_常规 2" xfId="89"/>
    <cellStyle name="表一_常规 4 2" xfId="90"/>
    <cellStyle name="表一_超链接" xfId="91"/>
    <cellStyle name="表一_好_保定市2015年预算表格（八张全表不含定州）" xfId="92"/>
    <cellStyle name="表一_好_部门基本支出预算统计表2016发海娟" xfId="93"/>
    <cellStyle name="表一_已访问的超链接" xfId="94"/>
    <cellStyle name="表一___builtInStyle34" xfId="95"/>
    <cellStyle name="表一___builtInStyle36" xfId="96"/>
    <cellStyle name="表一___builtInStyle37" xfId="97"/>
    <cellStyle name="表一___builtInStyle38" xfId="98"/>
    <cellStyle name="表一___builtInStyle39" xfId="99"/>
    <cellStyle name="表一___builtInStyle40" xfId="100"/>
    <cellStyle name="表一___builtInStyle41" xfId="101"/>
    <cellStyle name="表一___builtInStyle42" xfId="102"/>
    <cellStyle name="表一___builtInStyle43" xfId="103"/>
    <cellStyle name="表一___builtInStyle44" xfId="104"/>
    <cellStyle name="表一___builtInStyle45" xfId="105"/>
    <cellStyle name="表一___builtInStyle46" xfId="106"/>
    <cellStyle name="表一___builtInStyle47" xfId="107"/>
    <cellStyle name="表一___builtInStyle48" xfId="108"/>
    <cellStyle name="表一___builtInStyle49" xfId="109"/>
    <cellStyle name="表一___builtInStyle50" xfId="110"/>
    <cellStyle name="表一___builtInStyle51" xfId="111"/>
    <cellStyle name="表一___builtInStyle52" xfId="112"/>
    <cellStyle name="表一___builtInStyle53" xfId="113"/>
    <cellStyle name="表一___builtInStyle54" xfId="114"/>
    <cellStyle name="表一___builtInStyle55" xfId="115"/>
    <cellStyle name="表一___builtInStyle68" xfId="116"/>
    <cellStyle name="表一___builtInStyle69" xfId="117"/>
    <cellStyle name="表一___builtInStyle73" xfId="118"/>
    <cellStyle name="表一___builtInStyle75" xfId="119"/>
    <cellStyle name="表一___builtInStyle78" xfId="120"/>
    <cellStyle name="表一___builtInStyle79" xfId="121"/>
    <cellStyle name="表一___builtInStyle81" xfId="122"/>
    <cellStyle name="表一___builtInStyle82" xfId="123"/>
    <cellStyle name="表一___builtInStyle83" xfId="124"/>
    <cellStyle name="表一___builtInStyle84" xfId="125"/>
    <cellStyle name="表一___builtInStyle87" xfId="126"/>
    <cellStyle name="表一___builtInStyle89" xfId="127"/>
    <cellStyle name="表一___builtInStyle94" xfId="128"/>
    <cellStyle name="表一___builtInStyle100" xfId="129"/>
    <cellStyle name="表一___builtInStyle101" xfId="130"/>
    <cellStyle name="表一___builtInStyle104" xfId="131"/>
    <cellStyle name="表一___builtInStyle105" xfId="132"/>
    <cellStyle name="表一___builtInStyle107" xfId="133"/>
    <cellStyle name="表一___builtInStyle108" xfId="134"/>
    <cellStyle name="表一___builtInStyle109" xfId="135"/>
    <cellStyle name="表一___builtInStyle110" xfId="136"/>
    <cellStyle name="表一___builtInStyle111" xfId="137"/>
    <cellStyle name="表一___builtInStyle113" xfId="138"/>
    <cellStyle name="表一___builtInStyle114" xfId="139"/>
    <cellStyle name="表一___builtInStyle116" xfId="140"/>
    <cellStyle name="表一___builtInStyle118" xfId="141"/>
    <cellStyle name="表一___builtInStyle122" xfId="142"/>
    <cellStyle name="表一___builtInStyle123" xfId="143"/>
    <cellStyle name="表一___builtInStyle124" xfId="144"/>
    <cellStyle name="表一___builtInStyle125" xfId="145"/>
    <cellStyle name="表一___builtInStyle126" xfId="146"/>
    <cellStyle name="表一___builtInStyle127" xfId="147"/>
    <cellStyle name="表一___builtInStyle129" xfId="148"/>
    <cellStyle name="表一___builtInStyle130" xfId="149"/>
    <cellStyle name="表一___builtInStyle131" xfId="150"/>
    <cellStyle name="表一___builtInStyle133" xfId="151"/>
    <cellStyle name="表一___builtInStyle134" xfId="152"/>
    <cellStyle name="表一___builtInStyle136" xfId="153"/>
    <cellStyle name="表一___builtInStyle146" xfId="154"/>
    <cellStyle name="表一___builtInStyle147" xfId="155"/>
    <cellStyle name="表一___builtInStyle149" xfId="156"/>
    <cellStyle name="表一___builtInStyle150" xfId="157"/>
    <cellStyle name="表一___builtInStyle152" xfId="158"/>
    <cellStyle name="表一___builtInStyle153" xfId="159"/>
    <cellStyle name="表一___builtInStyle154" xfId="160"/>
    <cellStyle name="表一___builtInStyle155" xfId="161"/>
    <cellStyle name="表一___builtInStyle156" xfId="162"/>
    <cellStyle name="表一___builtInStyle157" xfId="163"/>
    <cellStyle name="表一___builtInStyle158" xfId="164"/>
    <cellStyle name="表一___builtInStyle159" xfId="165"/>
    <cellStyle name="表一___builtInStyle160" xfId="166"/>
    <cellStyle name="表一___builtInStyle161" xfId="167"/>
    <cellStyle name="表一___builtInStyle162" xfId="168"/>
    <cellStyle name="表一___builtInStyle163" xfId="169"/>
    <cellStyle name="表一___builtInStyle164" xfId="170"/>
    <cellStyle name="表一___builtInStyle165" xfId="171"/>
    <cellStyle name="表一___builtInStyle166" xfId="172"/>
    <cellStyle name="表一___builtInStyle167" xfId="173"/>
    <cellStyle name="表一___builtInStyle171" xfId="174"/>
    <cellStyle name="表一___builtInStyle172" xfId="175"/>
    <cellStyle name="表一___builtInStyle176" xfId="176"/>
    <cellStyle name="表一___builtInStyle177" xfId="177"/>
    <cellStyle name="表一___builtInStyle178" xfId="178"/>
    <cellStyle name="表一___builtInStyle179" xfId="179"/>
    <cellStyle name="表一___builtInStyle180" xfId="180"/>
    <cellStyle name="表一___builtInStyle188" xfId="181"/>
    <cellStyle name="表一___builtInStyle191" xfId="182"/>
    <cellStyle name="表一___builtInStyle197" xfId="183"/>
    <cellStyle name="表一___builtInStyle201" xfId="184"/>
    <cellStyle name="表一___builtInStyle202" xfId="185"/>
    <cellStyle name="表一___builtInStyle205" xfId="186"/>
    <cellStyle name="表一___builtInStyle206" xfId="187"/>
    <cellStyle name="表一___builtInStyle207" xfId="188"/>
    <cellStyle name="表一___builtInStyle208" xfId="189"/>
    <cellStyle name="表一___builtInStyle209" xfId="190"/>
    <cellStyle name="表一___builtInStyle214" xfId="191"/>
    <cellStyle name="表一___builtInStyle215" xfId="192"/>
    <cellStyle name="表一___builtInStyle222" xfId="193"/>
    <cellStyle name="表一___builtInStyle226" xfId="194"/>
    <cellStyle name="表一___builtInStyle229" xfId="195"/>
    <cellStyle name="表一___builtInStyle232" xfId="196"/>
    <cellStyle name="表一___builtInStyle233" xfId="197"/>
    <cellStyle name="表一___builtInStyle234" xfId="198"/>
    <cellStyle name="表一___builtInStyle235" xfId="199"/>
    <cellStyle name="表一___builtInStyle236" xfId="200"/>
    <cellStyle name="表一___builtInStyle238" xfId="201"/>
    <cellStyle name="表一___builtInStyle240" xfId="202"/>
    <cellStyle name="表一___builtInStyle241" xfId="203"/>
    <cellStyle name="表一___builtInStyle253" xfId="204"/>
    <cellStyle name="表一___builtInStyle254" xfId="205"/>
    <cellStyle name="表一___builtInStyle277" xfId="206"/>
    <cellStyle name="表一___builtInStyle283" xfId="207"/>
    <cellStyle name="表一___builtInStyle284" xfId="208"/>
    <cellStyle name="表一___builtInStyle292" xfId="209"/>
    <cellStyle name="表一___builtInStyle300" xfId="210"/>
    <cellStyle name="表一___builtInStyle310" xfId="211"/>
    <cellStyle name="表一___builtInStyle311" xfId="212"/>
    <cellStyle name="表一___builtInStyle312" xfId="213"/>
    <cellStyle name="表一___builtInStyle314" xfId="214"/>
    <cellStyle name="表一___builtInStyle315" xfId="215"/>
    <cellStyle name="表一___builtInStyle316" xfId="216"/>
    <cellStyle name="表一___builtInStyle248_1" xfId="217"/>
    <cellStyle name="表一___builtInStyle249_1" xfId="218"/>
    <cellStyle name="表一___builtInStyle248_2" xfId="219"/>
    <cellStyle name="表一___builtInStyle249_2" xfId="220"/>
    <cellStyle name="表一___builtInStyle250_1" xfId="221"/>
    <cellStyle name="表一___builtInStyle251_1" xfId="222"/>
    <cellStyle name="表一___builtInStyle250_2" xfId="223"/>
    <cellStyle name="表一___builtInStyle252_1" xfId="224"/>
    <cellStyle name="表二之一（类款级汇总）_Currency [0]" xfId="225"/>
    <cellStyle name="表二之一（类款级汇总）_Currency" xfId="226"/>
    <cellStyle name="表二之一（类款级汇总）_Comma [0]" xfId="227"/>
    <cellStyle name="表二之一（类款级汇总）_Comma" xfId="228"/>
    <cellStyle name="表二之一（类款级汇总）_Title" xfId="229"/>
    <cellStyle name="表二之一（类款级汇总）_Heading 1" xfId="230"/>
    <cellStyle name="表二之一（类款级汇总）_Heading 2" xfId="231"/>
    <cellStyle name="表二之一（类款级汇总）_Heading 3" xfId="232"/>
    <cellStyle name="表二之一（类款级汇总）_Check Cell" xfId="233"/>
    <cellStyle name="表二之一（类款级汇总）_常规 2 2 2" xfId="234"/>
    <cellStyle name="表二之一（类款级汇总）_常规 2 4" xfId="235"/>
    <cellStyle name="表二之一（类款级汇总）___builtInStyle120" xfId="236"/>
    <cellStyle name="表二之一（类款级汇总）___builtInStyle123" xfId="237"/>
    <cellStyle name="表二之一（类款级汇总）___builtInStyle131" xfId="238"/>
    <cellStyle name="表二之一（类款级汇总）___builtInStyle140" xfId="239"/>
    <cellStyle name="表二之一（类款级汇总）___builtInStyle141" xfId="240"/>
    <cellStyle name="表二之一（类款级汇总）___builtInStyle203" xfId="241"/>
    <cellStyle name="表二之一（类款级汇总）___builtInStyle204" xfId="242"/>
    <cellStyle name="表二之一（类款级汇总）___builtInStyle206" xfId="243"/>
    <cellStyle name="表二之一（类款级汇总）___builtInStyle207" xfId="244"/>
    <cellStyle name="表二之一（类款级汇总）___builtInStyle209" xfId="245"/>
    <cellStyle name="表二之一（类款级汇总）___builtInStyle210" xfId="246"/>
    <cellStyle name="表二之一（类款级汇总）___builtInStyle211" xfId="247"/>
    <cellStyle name="表二之一（类款级汇总）___builtInStyle213" xfId="248"/>
    <cellStyle name="表二之一（类款级汇总）___builtInStyle214" xfId="249"/>
    <cellStyle name="表二之一（类款级汇总）___builtInStyle220" xfId="250"/>
    <cellStyle name="表二之一（类款级汇总）___builtInStyle230" xfId="251"/>
    <cellStyle name="表二之一（类款级汇总）___builtInStyle231" xfId="252"/>
    <cellStyle name="表二之一（类款级汇总）___builtInStyle232" xfId="253"/>
    <cellStyle name="表二之一（类款级汇总）___builtInStyle234" xfId="254"/>
    <cellStyle name="表二之二 （录入表）_常规 2 2 2" xfId="255"/>
    <cellStyle name="表二之二 （录入表）_常规 2 4" xfId="256"/>
    <cellStyle name="表二之二 （录入表）___builtInStyle120" xfId="257"/>
    <cellStyle name="表二之二 （录入表）___builtInStyle123" xfId="258"/>
    <cellStyle name="表二之二 （录入表）___builtInStyle140" xfId="259"/>
    <cellStyle name="表二之二 （录入表）___builtInStyle141" xfId="260"/>
    <cellStyle name="表二之二 （录入表）___builtInStyle202" xfId="261"/>
    <cellStyle name="表二之二 （录入表）___builtInStyle203" xfId="262"/>
    <cellStyle name="表二之二 （录入表）___builtInStyle204" xfId="263"/>
    <cellStyle name="表二之二 （录入表）___builtInStyle205" xfId="264"/>
    <cellStyle name="表二之二 （录入表）___builtInStyle206" xfId="265"/>
    <cellStyle name="表二之二 （录入表）___builtInStyle207" xfId="266"/>
    <cellStyle name="表二之二 （录入表）___builtInStyle209" xfId="267"/>
    <cellStyle name="表二之二 （录入表）___builtInStyle210" xfId="268"/>
    <cellStyle name="表二之二 （录入表）___builtInStyle211" xfId="269"/>
    <cellStyle name="表二之二 （录入表）___builtInStyle213" xfId="270"/>
    <cellStyle name="表二之二 （录入表）___builtInStyle214" xfId="271"/>
    <cellStyle name="表二之二 （录入表）___builtInStyle215" xfId="272"/>
    <cellStyle name="表二之二 （录入表）___builtInStyle219" xfId="273"/>
    <cellStyle name="表二之二 （录入表）___builtInStyle220" xfId="274"/>
    <cellStyle name="表二之二 （录入表）___builtInStyle221" xfId="275"/>
    <cellStyle name="表二之二 （录入表）___builtInStyle222" xfId="276"/>
    <cellStyle name="表二之二 （录入表）___builtInStyle224" xfId="277"/>
    <cellStyle name="表二之二 （录入表）___builtInStyle225" xfId="278"/>
    <cellStyle name="表二之二 （录入表）___builtInStyle226" xfId="279"/>
    <cellStyle name="表三之一（汇总表）_常规 2 2 2" xfId="280"/>
    <cellStyle name="表三之一（汇总表）_常规 2 4" xfId="281"/>
    <cellStyle name="表三之一（汇总表）___builtInStyle84" xfId="282"/>
    <cellStyle name="表三之一（汇总表）___builtInStyle120" xfId="283"/>
    <cellStyle name="表三之一（汇总表）___builtInStyle125" xfId="284"/>
    <cellStyle name="表三之一（汇总表）___builtInStyle140" xfId="285"/>
    <cellStyle name="表三之一（汇总表）___builtInStyle141" xfId="286"/>
    <cellStyle name="表三之一（汇总表）___builtInStyle154" xfId="287"/>
    <cellStyle name="表三之一（汇总表）___builtInStyle176" xfId="288"/>
    <cellStyle name="表三之一（汇总表）___builtInStyle180" xfId="289"/>
    <cellStyle name="表三之一（汇总表）___builtInStyle181" xfId="290"/>
    <cellStyle name="表三之一（汇总表）___builtInStyle182" xfId="291"/>
    <cellStyle name="表三之一（汇总表）___builtInStyle184" xfId="292"/>
    <cellStyle name="表三之一（汇总表）___builtInStyle185" xfId="293"/>
    <cellStyle name="表三之一（汇总表）___builtInStyle187" xfId="294"/>
    <cellStyle name="表三之一（汇总表）___builtInStyle190" xfId="295"/>
    <cellStyle name="表三之一（汇总表）___builtInStyle193" xfId="296"/>
    <cellStyle name="表三之一（汇总表）___builtInStyle194" xfId="297"/>
    <cellStyle name="表三之一（汇总表）___builtInStyle195" xfId="298"/>
    <cellStyle name="表三之二（需明确收支对象级次的录入表）_常规 2 2 2" xfId="299"/>
    <cellStyle name="表三之二（需明确收支对象级次的录入表）_常规 2 4" xfId="300"/>
    <cellStyle name="表三之二（需明确收支对象级次的录入表）___builtInStyle84" xfId="301"/>
    <cellStyle name="表三之二（需明确收支对象级次的录入表）___builtInStyle120" xfId="302"/>
    <cellStyle name="表三之二（需明确收支对象级次的录入表）___builtInStyle125" xfId="303"/>
    <cellStyle name="表三之二（需明确收支对象级次的录入表）___builtInStyle140" xfId="304"/>
    <cellStyle name="表三之二（需明确收支对象级次的录入表）___builtInStyle154" xfId="305"/>
    <cellStyle name="表三之二（需明确收支对象级次的录入表）___builtInStyle157" xfId="306"/>
    <cellStyle name="表三之二（需明确收支对象级次的录入表）___builtInStyle166" xfId="307"/>
    <cellStyle name="表三之二（需明确收支对象级次的录入表）___builtInStyle167" xfId="308"/>
    <cellStyle name="表三之二（需明确收支对象级次的录入表）___builtInStyle168" xfId="309"/>
    <cellStyle name="表三之二（需明确收支对象级次的录入表）___builtInStyle169" xfId="310"/>
    <cellStyle name="表三之二（需明确收支对象级次的录入表）___builtInStyle171" xfId="311"/>
    <cellStyle name="表三之二（需明确收支对象级次的录入表）___builtInStyle172" xfId="312"/>
    <cellStyle name="表三之二（需明确收支对象级次的录入表）___builtInStyle160_1" xfId="313"/>
    <cellStyle name="表三之二（需明确收支对象级次的录入表）___builtInStyle161_1" xfId="314"/>
    <cellStyle name="表三之二（需明确收支对象级次的录入表）___builtInStyle160_2" xfId="315"/>
    <cellStyle name="表三之二（需明确收支对象级次的录入表）___builtInStyle161_2" xfId="316"/>
    <cellStyle name="表三之二（需明确收支对象级次的录入表）___builtInStyle160_3" xfId="317"/>
    <cellStyle name="表三之二（需明确收支对象级次的录入表）___builtInStyle161_3" xfId="318"/>
    <cellStyle name="表三之二（需明确收支对象级次的录入表）___builtInStyle160_4" xfId="319"/>
    <cellStyle name="表三之二（需明确收支对象级次的录入表）___builtInStyle161_4" xfId="320"/>
    <cellStyle name="表三之二（需明确收支对象级次的录入表）___builtInStyle160_5" xfId="321"/>
    <cellStyle name="表三之二（需明确收支对象级次的录入表）___builtInStyle161_5" xfId="322"/>
    <cellStyle name="表三之二（需明确收支对象级次的录入表）___builtInStyle160_6" xfId="323"/>
    <cellStyle name="表三之二（需明确收支对象级次的录入表）___builtInStyle161_6" xfId="324"/>
    <cellStyle name="表三之三（其它收支录入表）_常规 2 2 2" xfId="325"/>
    <cellStyle name="表三之三（其它收支录入表）_常规 2 4" xfId="326"/>
    <cellStyle name="表三之三（其它收支录入表）___builtInStyle84" xfId="327"/>
    <cellStyle name="表三之三（其它收支录入表）___builtInStyle120" xfId="328"/>
    <cellStyle name="表三之三（其它收支录入表）___builtInStyle125" xfId="329"/>
    <cellStyle name="表三之三（其它收支录入表）___builtInStyle140" xfId="330"/>
    <cellStyle name="表三之三（其它收支录入表）___builtInStyle141" xfId="331"/>
    <cellStyle name="表三之三（其它收支录入表）___builtInStyle154" xfId="332"/>
    <cellStyle name="表三之三（其它收支录入表）___builtInStyle155" xfId="333"/>
    <cellStyle name="表三之三（其它收支录入表）___builtInStyle156" xfId="334"/>
    <cellStyle name="表三之三（其它收支录入表）___builtInStyle157" xfId="335"/>
    <cellStyle name="表三之三（其它收支录入表）___builtInStyle163" xfId="336"/>
    <cellStyle name="表三之三（其它收支录入表）___builtInStyle160_7" xfId="337"/>
    <cellStyle name="表三之三（其它收支录入表）___builtInStyle161_7" xfId="338"/>
    <cellStyle name="表三之三（其它收支录入表）___builtInStyle160_8" xfId="339"/>
    <cellStyle name="表三之三（其它收支录入表）___builtInStyle161_8" xfId="340"/>
    <cellStyle name="表三之三（其它收支录入表）___builtInStyle160_9" xfId="341"/>
    <cellStyle name="表三之三（其它收支录入表）___builtInStyle161_9" xfId="342"/>
    <cellStyle name="表三之三（其它收支录入表）___builtInStyle160_10" xfId="343"/>
    <cellStyle name="表三之三（其它收支录入表）___builtInStyle161_10" xfId="344"/>
    <cellStyle name="表三之三（其它收支录入表）___builtInStyle160_11" xfId="345"/>
    <cellStyle name="表三之三（其它收支录入表）___builtInStyle161_11" xfId="346"/>
    <cellStyle name="表三之三（其它收支录入表）___builtInStyle160_12" xfId="347"/>
    <cellStyle name="表三之三（其它收支录入表）___builtInStyle161_12" xfId="348"/>
    <cellStyle name="表三之三（其它收支录入表）___builtInStyle160_13" xfId="349"/>
    <cellStyle name="表三之三（其它收支录入表）___builtInStyle161_13" xfId="350"/>
    <cellStyle name="表三之三（其它收支录入表）___builtInStyle160_14" xfId="351"/>
    <cellStyle name="表三之三（其它收支录入表）___builtInStyle161_14" xfId="352"/>
    <cellStyle name="表四_常规 2 4" xfId="353"/>
    <cellStyle name="表四___builtInStyle84" xfId="354"/>
    <cellStyle name="表四___builtInStyle120" xfId="355"/>
    <cellStyle name="表四___builtInStyle124" xfId="356"/>
    <cellStyle name="表四___builtInStyle139" xfId="357"/>
    <cellStyle name="表四___builtInStyle140" xfId="358"/>
    <cellStyle name="表四___builtInStyle141" xfId="359"/>
    <cellStyle name="表四___builtInStyle142" xfId="360"/>
    <cellStyle name="表四___builtInStyle143" xfId="361"/>
    <cellStyle name="表四___builtInStyle144" xfId="362"/>
    <cellStyle name="表四___builtInStyle145" xfId="363"/>
    <cellStyle name="表四___builtInStyle146" xfId="364"/>
    <cellStyle name="表四___builtInStyle147" xfId="365"/>
    <cellStyle name="表四___builtInStyle148" xfId="366"/>
    <cellStyle name="表四___builtInStyle149" xfId="367"/>
    <cellStyle name="表四___builtInStyle150" xfId="368"/>
    <cellStyle name="表四___builtInStyle151" xfId="369"/>
    <cellStyle name="表五_常规 2 4" xfId="370"/>
    <cellStyle name="表五___builtInStyle84" xfId="371"/>
    <cellStyle name="表五___builtInStyle120" xfId="372"/>
    <cellStyle name="表五___builtInStyle121" xfId="373"/>
    <cellStyle name="表五___builtInStyle122" xfId="374"/>
    <cellStyle name="表五___builtInStyle123" xfId="375"/>
    <cellStyle name="表五___builtInStyle124" xfId="376"/>
    <cellStyle name="表五___builtInStyle125" xfId="377"/>
    <cellStyle name="表五___builtInStyle129" xfId="378"/>
    <cellStyle name="表五___builtInStyle131" xfId="379"/>
    <cellStyle name="表五___builtInStyle134" xfId="380"/>
    <cellStyle name="表五___builtInStyle135" xfId="381"/>
    <cellStyle name="表六（1）___builtInStyle56" xfId="382"/>
    <cellStyle name="表六（1）___builtInStyle60" xfId="383"/>
    <cellStyle name="表六（1）___builtInStyle61" xfId="384"/>
    <cellStyle name="表六（1）___builtInStyle63" xfId="385"/>
    <cellStyle name="表六（1）___builtInStyle72" xfId="386"/>
    <cellStyle name="表六（1）___builtInStyle73" xfId="387"/>
    <cellStyle name="表六（2）___builtInStyle59" xfId="388"/>
    <cellStyle name="表六（2）___builtInStyle60" xfId="389"/>
    <cellStyle name="表六（2）___builtInStyle61" xfId="390"/>
    <cellStyle name="表六（2）___builtInStyle62" xfId="391"/>
    <cellStyle name="表七（1）___builtInStyle55" xfId="392"/>
    <cellStyle name="表七（1）___builtInStyle56" xfId="393"/>
    <cellStyle name="表七（1）___builtInStyle57" xfId="394"/>
    <cellStyle name="表七（1）___builtInStyle60" xfId="395"/>
    <cellStyle name="表七（1）___builtInStyle61" xfId="396"/>
    <cellStyle name="表七（1）___builtInStyle63" xfId="397"/>
    <cellStyle name="表七（2）___builtInStyle60" xfId="398"/>
    <cellStyle name="表七（2）___builtInStyle61" xfId="399"/>
    <cellStyle name="表七（2）___builtInStyle63" xfId="400"/>
    <cellStyle name="表七（2）___builtInStyle64" xfId="401"/>
    <cellStyle name="表八_常规 2 2 2" xfId="402"/>
    <cellStyle name="表八_常规 2 4" xfId="403"/>
    <cellStyle name="表八___builtInStyle84" xfId="404"/>
    <cellStyle name="表八___builtInStyle85" xfId="405"/>
    <cellStyle name="表八___builtInStyle86" xfId="406"/>
    <cellStyle name="表八___builtInStyle87" xfId="407"/>
    <cellStyle name="表八___builtInStyle88" xfId="408"/>
    <cellStyle name="表八___builtInStyle89" xfId="409"/>
    <cellStyle name="表八___builtInStyle90" xfId="410"/>
    <cellStyle name="表八___builtInStyle91" xfId="411"/>
    <cellStyle name="表八___builtInStyle92" xfId="412"/>
    <cellStyle name="表八___builtInStyle93" xfId="413"/>
    <cellStyle name="表八___builtInStyle94" xfId="414"/>
    <cellStyle name="表八___builtInStyle95" xfId="415"/>
    <cellStyle name="表八___builtInStyle96" xfId="416"/>
    <cellStyle name="表八___builtInStyle97" xfId="417"/>
    <cellStyle name="表八___builtInStyle98" xfId="418"/>
    <cellStyle name="表八___builtInStyle99" xfId="419"/>
    <cellStyle name="表八___builtInStyle100" xfId="420"/>
    <cellStyle name="表八___builtInStyle101" xfId="421"/>
    <cellStyle name="表八___builtInStyle102" xfId="422"/>
    <cellStyle name="表八___builtInStyle103" xfId="423"/>
    <cellStyle name="表八___builtInStyle108" xfId="424"/>
    <cellStyle name="表八___builtInStyle109" xfId="425"/>
    <cellStyle name="表八___builtInStyle113" xfId="426"/>
    <cellStyle name="表八___builtInStyle114" xfId="427"/>
    <cellStyle name="表九之一（汇总表）_常规 2" xfId="428"/>
    <cellStyle name="表九之一（汇总表）___builtInStyle108" xfId="429"/>
    <cellStyle name="表九之一（汇总表）_常规 11" xfId="430"/>
    <cellStyle name="表九之二_常规 2" xfId="431"/>
    <cellStyle name="表九之二_常规 11" xfId="432"/>
    <cellStyle name="表九之三（其它收支录入表）___builtInStyle34" xfId="433"/>
    <cellStyle name="表九之三（其它收支录入表）___builtInStyle41" xfId="434"/>
    <cellStyle name="表九之三（其它收支录入表）___builtInStyle63" xfId="435"/>
    <cellStyle name="表九之三（其它收支录入表）___builtInStyle64" xfId="436"/>
    <cellStyle name="表九之三（其它收支录入表）___builtInStyle65" xfId="437"/>
    <cellStyle name="表九之三（其它收支录入表）___builtInStyle69" xfId="438"/>
    <cellStyle name="表九之三（其它收支录入表）___builtInStyle91" xfId="439"/>
    <cellStyle name="表九之三（其它收支录入表）___builtInStyle98_1" xfId="440"/>
    <cellStyle name="表九之三（其它收支录入表）___builtInStyle99_1" xfId="441"/>
    <cellStyle name="表九之三（其它收支录入表）___builtInStyle98_2" xfId="442"/>
    <cellStyle name="表九之三（其它收支录入表）___builtInStyle99_2" xfId="443"/>
    <cellStyle name="表九之三（其它收支录入表）___builtInStyle98_3" xfId="444"/>
    <cellStyle name="表九之三（其它收支录入表）___builtInStyle99_3" xfId="445"/>
    <cellStyle name="表九之三（其它收支录入表）___builtInStyle98_4" xfId="446"/>
    <cellStyle name="表九之三（其它收支录入表）___builtInStyle99_4" xfId="447"/>
    <cellStyle name="表九之三（其它收支录入表）___builtInStyle98_5" xfId="448"/>
    <cellStyle name="表九之三（其它收支录入表）___builtInStyle99_5" xfId="449"/>
    <cellStyle name="表九之三（其它收支录入表）___builtInStyle98_6" xfId="450"/>
    <cellStyle name="表九之三（其它收支录入表）___builtInStyle99_6" xfId="451"/>
    <cellStyle name="表九之三（其它收支录入表）___builtInStyle96_1" xfId="452"/>
    <cellStyle name="表九之三（其它收支录入表）___builtInStyle97_1" xfId="453"/>
    <cellStyle name="表九之三（其它收支录入表）___builtInStyle96_2" xfId="454"/>
    <cellStyle name="表九之三（其它收支录入表）___builtInStyle97_2" xfId="455"/>
    <cellStyle name="表九之三（其它收支录入表）___builtInStyle96_3" xfId="456"/>
    <cellStyle name="表九之三（其它收支录入表）___builtInStyle97_3" xfId="457"/>
    <cellStyle name="表九之三（其它收支录入表）___builtInStyle96_4" xfId="458"/>
    <cellStyle name="表九之三（其它收支录入表）___builtInStyle97_4" xfId="459"/>
    <cellStyle name="表九之三（其它收支录入表）___builtInStyle96_5" xfId="460"/>
    <cellStyle name="表九之三（其它收支录入表）___builtInStyle97_5" xfId="461"/>
    <cellStyle name="表九之三（其它收支录入表）___builtInStyle96_6" xfId="462"/>
    <cellStyle name="表九之三（其它收支录入表）___builtInStyle97_6" xfId="463"/>
    <cellStyle name="表九之三（其它收支录入表）___builtInStyle96_7" xfId="464"/>
    <cellStyle name="表九之三（其它收支录入表）___builtInStyle97_7" xfId="465"/>
    <cellStyle name="表九之三（其它收支录入表）___builtInStyle96_8" xfId="466"/>
    <cellStyle name="表九之三（其它收支录入表）___builtInStyle97_8" xfId="467"/>
    <cellStyle name="表九之三（其它收支录入表）_常规 2" xfId="468"/>
    <cellStyle name="表九之三（其它收支录入表）___builtInStyle111" xfId="469"/>
    <cellStyle name="表九之三（其它收支录入表）_常规 11" xfId="470"/>
    <cellStyle name="表十___builtInStyle38" xfId="471"/>
    <cellStyle name="表十___builtInStyle46" xfId="472"/>
    <cellStyle name="表十___builtInStyle47" xfId="473"/>
    <cellStyle name="表十___builtInStyle49" xfId="474"/>
    <cellStyle name="表十___builtInStyle50" xfId="475"/>
    <cellStyle name="表十___builtInStyle54" xfId="476"/>
    <cellStyle name="表十___builtInStyle56" xfId="477"/>
    <cellStyle name="表十___builtInStyle58" xfId="478"/>
    <cellStyle name="表十___builtInStyle60" xfId="479"/>
    <cellStyle name="表十___builtInStyle102" xfId="480"/>
    <cellStyle name="表十___builtInStyle103" xfId="481"/>
    <cellStyle name="表十___builtInStyle107" xfId="482"/>
    <cellStyle name="表十___builtInStyle109" xfId="483"/>
    <cellStyle name="表十___builtInStyle110" xfId="484"/>
    <cellStyle name="表十___builtInStyle116" xfId="485"/>
    <cellStyle name="表十___builtInStyle117" xfId="486"/>
    <cellStyle name="表十___builtInStyle118" xfId="487"/>
    <cellStyle name="表十_常规 2" xfId="488"/>
    <cellStyle name="表十_常规 11" xfId="489"/>
    <cellStyle name="常规 2 2" xfId="490"/>
    <cellStyle name="常规_Sheet2" xfId="491"/>
    <cellStyle name="表十一（汇总表）_常规 2 4" xfId="492"/>
    <cellStyle name="表十二之一（需明确收入对象级次的录入表）___builtInStyle91" xfId="493"/>
    <cellStyle name="表十二之一（需明确收入对象级次的录入表）___builtInStyle92" xfId="494"/>
    <cellStyle name="表十二之一（需明确收入对象级次的录入表）___builtInStyle93" xfId="495"/>
    <cellStyle name="表十二之一（需明确收入对象级次的录入表）___builtInStyle94" xfId="496"/>
    <cellStyle name="表十二之一（需明确收入对象级次的录入表）___builtInStyle97" xfId="497"/>
    <cellStyle name="表十二之一（需明确收入对象级次的录入表）___builtInStyle102" xfId="498"/>
    <cellStyle name="表十二之一（需明确收入对象级次的录入表）___builtInStyle103" xfId="499"/>
    <cellStyle name="表十二之一（需明确收入对象级次的录入表）___builtInStyle104" xfId="500"/>
    <cellStyle name="表十二之一（需明确收入对象级次的录入表）___builtInStyle105" xfId="501"/>
    <cellStyle name="表十二之一（需明确收入对象级次的录入表）___builtInStyle107" xfId="502"/>
    <cellStyle name="表十二之一（需明确收入对象级次的录入表）_常规 2 4" xfId="503"/>
    <cellStyle name="表十二之二（其它收入录入表）___builtInStyle91" xfId="504"/>
    <cellStyle name="表十二之二（其它收入录入表）___builtInStyle92" xfId="505"/>
    <cellStyle name="表十二之二（其它收入录入表）___builtInStyle93" xfId="506"/>
    <cellStyle name="表十二之二（其它收入录入表）___builtInStyle94" xfId="507"/>
    <cellStyle name="表十二之二（其它收入录入表）___builtInStyle97" xfId="508"/>
    <cellStyle name="表十二之二（其它收入录入表）___builtInStyle102" xfId="509"/>
    <cellStyle name="表十二之二（其它收入录入表）___builtInStyle104" xfId="510"/>
    <cellStyle name="表十二之二（其它收入录入表）___builtInStyle100_1" xfId="511"/>
    <cellStyle name="表十二之二（其它收入录入表）___builtInStyle101_1" xfId="512"/>
    <cellStyle name="表十二之二（其它收入录入表）___builtInStyle100_2" xfId="513"/>
    <cellStyle name="表十二之二（其它收入录入表）___builtInStyle101_2" xfId="514"/>
    <cellStyle name="表十二之二（其它收入录入表）___builtInStyle100_3" xfId="515"/>
    <cellStyle name="表十二之二（其它收入录入表）___builtInStyle101_3" xfId="516"/>
    <cellStyle name="表十二之二（其它收入录入表）___builtInStyle100_4" xfId="517"/>
    <cellStyle name="表十二之二（其它收入录入表）___builtInStyle101_4" xfId="518"/>
    <cellStyle name="表十二之二（其它收入录入表）___builtInStyle100_5" xfId="519"/>
    <cellStyle name="表十二之二（其它收入录入表）___builtInStyle101_5" xfId="520"/>
    <cellStyle name="表十二之二（其它收入录入表）_常规 2 4" xfId="521"/>
    <cellStyle name="表十三之二（其它支出录入表）___builtInStyle97" xfId="522"/>
    <cellStyle name="表十三之二（其它支出录入表）___builtInStyle100_6" xfId="523"/>
    <cellStyle name="表十三之二（其它支出录入表）___builtInStyle101_6" xfId="524"/>
    <cellStyle name="表十三之二（其它支出录入表）___builtInStyle100_7" xfId="525"/>
    <cellStyle name="表十三之二（其它支出录入表）___builtInStyle101_7" xfId="526"/>
    <cellStyle name="表十三之二（其它支出录入表）___builtInStyle100_8" xfId="527"/>
    <cellStyle name="表十三之二（其它支出录入表）___builtInStyle101_8" xfId="528"/>
    <cellStyle name="表十三之二（其它支出录入表）___builtInStyle100_9" xfId="529"/>
    <cellStyle name="表十三之二（其它支出录入表）___builtInStyle101_9" xfId="530"/>
    <cellStyle name="表十三之二（其它支出录入表）___builtInStyle100_10" xfId="531"/>
    <cellStyle name="表十三之二（其它支出录入表）___builtInStyle101_10" xfId="532"/>
    <cellStyle name="表十三之二（其它支出录入表）_常规 2 4" xfId="533"/>
    <cellStyle name="表十四___builtInStyle89" xfId="534"/>
    <cellStyle name="表十四___builtInStyle90" xfId="535"/>
    <cellStyle name="表十四_常规 2 4" xfId="536"/>
    <cellStyle name="表十四_常规 2 2 2" xfId="537"/>
    <cellStyle name="常规_Xl0000046" xfId="538"/>
    <cellStyle name="常规_2015年社会保险基金预算--最终" xfId="539"/>
    <cellStyle name="表一___builtInStyle103" xfId="540"/>
    <cellStyle name="表九___builtInStyle85" xfId="541"/>
    <cellStyle name="表九___builtInStyle86" xfId="542"/>
    <cellStyle name="表九___builtInStyle87" xfId="543"/>
    <cellStyle name="表九___builtInStyle88" xfId="544"/>
    <cellStyle name="表九___builtInStyle89" xfId="545"/>
    <cellStyle name="表九___builtInStyle90" xfId="546"/>
    <cellStyle name="表九___builtInStyle91" xfId="547"/>
    <cellStyle name="表九___builtInStyle92" xfId="548"/>
    <cellStyle name="表九___builtInStyle93" xfId="549"/>
    <cellStyle name="表九___builtInStyle94" xfId="550"/>
    <cellStyle name="表九___builtInStyle95" xfId="551"/>
    <cellStyle name="表九___builtInStyle96" xfId="552"/>
    <cellStyle name="表九___builtInStyle97" xfId="553"/>
    <cellStyle name="表九___builtInStyle98" xfId="554"/>
    <cellStyle name="表九___builtInStyle99" xfId="555"/>
    <cellStyle name="表九___builtInStyle100" xfId="556"/>
    <cellStyle name="表九___builtInStyle101" xfId="557"/>
    <cellStyle name="表九___builtInStyle102" xfId="558"/>
    <cellStyle name="表九___builtInStyle103" xfId="559"/>
    <cellStyle name="表九___builtInStyle104" xfId="560"/>
    <cellStyle name="表九___builtInStyle105" xfId="561"/>
    <cellStyle name="表九___builtInStyle106" xfId="562"/>
    <cellStyle name="表九___builtInStyle107" xfId="563"/>
    <cellStyle name="表九___builtInStyle108" xfId="564"/>
    <cellStyle name="表九___builtInStyle109" xfId="565"/>
    <cellStyle name="表九___builtInStyle110" xfId="566"/>
    <cellStyle name="表九___builtInStyle111" xfId="567"/>
    <cellStyle name="表九___builtInStyle112" xfId="568"/>
    <cellStyle name="表九___builtInStyle113" xfId="569"/>
    <cellStyle name="表九___builtInStyle114" xfId="570"/>
    <cellStyle name="表九___builtInStyle115" xfId="571"/>
    <cellStyle name="表九___builtInStyle116" xfId="572"/>
    <cellStyle name="表九___builtInStyle117" xfId="573"/>
    <cellStyle name="表九___builtInStyle118" xfId="574"/>
    <cellStyle name="表九___builtInStyle119" xfId="575"/>
    <cellStyle name="表九___builtInStyle120" xfId="576"/>
    <cellStyle name="表九___builtInStyle121" xfId="577"/>
    <cellStyle name="表九___builtInStyle122" xfId="578"/>
    <cellStyle name="表九___builtInStyle123" xfId="579"/>
    <cellStyle name="表九___builtInStyle124" xfId="580"/>
    <cellStyle name="表九___builtInStyle125" xfId="581"/>
    <cellStyle name="表九___builtInStyle126" xfId="582"/>
    <cellStyle name="表九___builtInStyle127" xfId="583"/>
    <cellStyle name="表九___builtInStyle128" xfId="584"/>
    <cellStyle name="表九___builtInStyle129" xfId="585"/>
    <cellStyle name="表九___builtInStyle130" xfId="586"/>
    <cellStyle name="表九___builtInStyle131" xfId="587"/>
    <cellStyle name="表九___builtInStyle132" xfId="588"/>
    <cellStyle name="表九___builtInStyle133" xfId="589"/>
    <cellStyle name="表九___builtInStyle134" xfId="590"/>
    <cellStyle name="表九___builtInStyle135" xfId="591"/>
    <cellStyle name="表九___builtInStyle136" xfId="592"/>
    <cellStyle name="表九___builtInStyle137" xfId="593"/>
    <cellStyle name="表九___builtInStyle138" xfId="594"/>
    <cellStyle name="表九___builtInStyle139" xfId="595"/>
    <cellStyle name="表九___builtInStyle140" xfId="596"/>
    <cellStyle name="表九___builtInStyle141" xfId="597"/>
    <cellStyle name="表九___builtInStyle142" xfId="598"/>
    <cellStyle name="表九___builtInStyle143" xfId="599"/>
    <cellStyle name="表九___builtInStyle144" xfId="600"/>
    <cellStyle name="表九___builtInStyle145" xfId="601"/>
    <cellStyle name="表九___builtInStyle146" xfId="602"/>
    <cellStyle name="表九___builtInStyle147" xfId="603"/>
    <cellStyle name="表九___builtInStyle148" xfId="604"/>
    <cellStyle name="表九___builtInStyle149" xfId="605"/>
    <cellStyle name="表九___builtInStyle150" xfId="606"/>
    <cellStyle name="表九___builtInStyle151" xfId="607"/>
    <cellStyle name="表十___builtInStyle88" xfId="608"/>
    <cellStyle name="表十___builtInStyle89" xfId="609"/>
    <cellStyle name="表十___builtInStyle90" xfId="610"/>
    <cellStyle name="表十___builtInStyle91" xfId="611"/>
    <cellStyle name="表十___builtInStyle92" xfId="612"/>
    <cellStyle name="表十___builtInStyle93" xfId="613"/>
    <cellStyle name="表十___builtInStyle94" xfId="614"/>
    <cellStyle name="表十___builtInStyle97" xfId="615"/>
    <cellStyle name="表十___builtInStyle104" xfId="616"/>
    <cellStyle name="表十___builtInStyle105" xfId="617"/>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5"/>
  <sheetViews>
    <sheetView showGridLines="0" workbookViewId="0">
      <selection activeCell="C35" sqref="C35:E35"/>
    </sheetView>
  </sheetViews>
  <sheetFormatPr defaultColWidth="8.70833333333333" defaultRowHeight="13.5" customHeight="1" outlineLevelCol="6"/>
  <cols>
    <col min="1" max="1" width="6.425" customWidth="1"/>
    <col min="2" max="2" width="29.7083333333333" customWidth="1"/>
    <col min="3" max="5" width="10.7083333333333" customWidth="1"/>
    <col min="6" max="6" width="9.425" customWidth="1"/>
    <col min="7" max="7" width="11.425" customWidth="1"/>
  </cols>
  <sheetData>
    <row r="1" ht="18" customHeight="1" spans="1:7">
      <c r="A1" s="294"/>
      <c r="B1" s="295"/>
      <c r="C1" s="296"/>
      <c r="D1" s="296"/>
      <c r="E1" s="296"/>
      <c r="F1" s="296"/>
      <c r="G1" s="296"/>
    </row>
    <row r="2" ht="24" customHeight="1" spans="1:7">
      <c r="A2" s="297" t="s">
        <v>0</v>
      </c>
      <c r="B2" s="297"/>
      <c r="C2" s="298"/>
      <c r="D2" s="298"/>
      <c r="E2" s="298"/>
      <c r="F2" s="298"/>
      <c r="G2" s="298"/>
    </row>
    <row r="3" ht="20.25" customHeight="1" spans="1:7">
      <c r="A3" s="295"/>
      <c r="B3" s="295"/>
      <c r="C3" s="296"/>
      <c r="D3" s="296"/>
      <c r="E3" s="296"/>
      <c r="F3" s="299" t="s">
        <v>1</v>
      </c>
      <c r="G3" s="299"/>
    </row>
    <row r="4" ht="33" customHeight="1" spans="1:7">
      <c r="A4" s="300" t="s">
        <v>2</v>
      </c>
      <c r="B4" s="301"/>
      <c r="C4" s="302" t="s">
        <v>3</v>
      </c>
      <c r="D4" s="303" t="s">
        <v>4</v>
      </c>
      <c r="E4" s="304" t="s">
        <v>5</v>
      </c>
      <c r="F4" s="305"/>
      <c r="G4" s="306"/>
    </row>
    <row r="5" ht="63" customHeight="1" spans="1:7">
      <c r="A5" s="307" t="s">
        <v>6</v>
      </c>
      <c r="B5" s="308" t="s">
        <v>7</v>
      </c>
      <c r="C5" s="309"/>
      <c r="D5" s="309"/>
      <c r="E5" s="310" t="s">
        <v>8</v>
      </c>
      <c r="F5" s="311" t="s">
        <v>9</v>
      </c>
      <c r="G5" s="311" t="s">
        <v>10</v>
      </c>
    </row>
    <row r="6" ht="20.25" customHeight="1" spans="1:7">
      <c r="A6" s="312" t="s">
        <v>11</v>
      </c>
      <c r="B6" s="313" t="s">
        <v>12</v>
      </c>
      <c r="C6" s="314">
        <f>SUM(C7:C23)</f>
        <v>65000</v>
      </c>
      <c r="D6" s="314">
        <f>SUM(D7:D23)</f>
        <v>61354</v>
      </c>
      <c r="E6" s="314">
        <f>SUM(E7:E23)</f>
        <v>66950</v>
      </c>
      <c r="F6" s="315">
        <f t="shared" ref="F6:F21" si="0">IFERROR($E6/C6,)</f>
        <v>1.03</v>
      </c>
      <c r="G6" s="315">
        <f t="shared" ref="G6:G21" si="1">IFERROR($E6/D6,)</f>
        <v>1.09120839717052</v>
      </c>
    </row>
    <row r="7" ht="20.25" customHeight="1" spans="1:7">
      <c r="A7" s="316" t="s">
        <v>13</v>
      </c>
      <c r="B7" s="317" t="s">
        <v>14</v>
      </c>
      <c r="C7" s="318">
        <v>32907</v>
      </c>
      <c r="D7" s="318">
        <v>29146</v>
      </c>
      <c r="E7" s="318">
        <v>33894</v>
      </c>
      <c r="F7" s="315">
        <f t="shared" si="0"/>
        <v>1.02999361837907</v>
      </c>
      <c r="G7" s="315">
        <f t="shared" si="1"/>
        <v>1.16290400054896</v>
      </c>
    </row>
    <row r="8" ht="20.25" customHeight="1" spans="1:7">
      <c r="A8" s="316" t="s">
        <v>15</v>
      </c>
      <c r="B8" s="317" t="s">
        <v>16</v>
      </c>
      <c r="C8" s="319">
        <v>8000</v>
      </c>
      <c r="D8" s="318">
        <v>7954</v>
      </c>
      <c r="E8" s="318">
        <v>8240</v>
      </c>
      <c r="F8" s="315">
        <f t="shared" si="0"/>
        <v>1.03</v>
      </c>
      <c r="G8" s="315">
        <f t="shared" si="1"/>
        <v>1.03595675132009</v>
      </c>
    </row>
    <row r="9" ht="20.25" customHeight="1" spans="1:7">
      <c r="A9" s="316" t="s">
        <v>17</v>
      </c>
      <c r="B9" s="317" t="s">
        <v>18</v>
      </c>
      <c r="C9" s="318">
        <v>2000</v>
      </c>
      <c r="D9" s="318">
        <v>2109</v>
      </c>
      <c r="E9" s="318">
        <v>2060</v>
      </c>
      <c r="F9" s="315">
        <f t="shared" si="0"/>
        <v>1.03</v>
      </c>
      <c r="G9" s="315">
        <f t="shared" si="1"/>
        <v>0.976766239924135</v>
      </c>
    </row>
    <row r="10" ht="20.25" customHeight="1" spans="1:7">
      <c r="A10" s="316" t="s">
        <v>19</v>
      </c>
      <c r="B10" s="317" t="s">
        <v>20</v>
      </c>
      <c r="C10" s="318">
        <v>115</v>
      </c>
      <c r="D10" s="318">
        <v>518</v>
      </c>
      <c r="E10" s="318">
        <v>118</v>
      </c>
      <c r="F10" s="315">
        <f t="shared" si="0"/>
        <v>1.02608695652174</v>
      </c>
      <c r="G10" s="315">
        <f t="shared" si="1"/>
        <v>0.227799227799228</v>
      </c>
    </row>
    <row r="11" ht="20.25" customHeight="1" spans="1:7">
      <c r="A11" s="316" t="s">
        <v>21</v>
      </c>
      <c r="B11" s="317" t="s">
        <v>22</v>
      </c>
      <c r="C11" s="318">
        <v>2400</v>
      </c>
      <c r="D11" s="318">
        <v>2043</v>
      </c>
      <c r="E11" s="318">
        <v>2472</v>
      </c>
      <c r="F11" s="315">
        <f t="shared" si="0"/>
        <v>1.03</v>
      </c>
      <c r="G11" s="315">
        <f t="shared" si="1"/>
        <v>1.20998531571219</v>
      </c>
    </row>
    <row r="12" ht="20.25" customHeight="1" spans="1:7">
      <c r="A12" s="316" t="s">
        <v>23</v>
      </c>
      <c r="B12" s="317" t="s">
        <v>24</v>
      </c>
      <c r="C12" s="318">
        <v>3200</v>
      </c>
      <c r="D12" s="318">
        <v>3694</v>
      </c>
      <c r="E12" s="318">
        <v>3296</v>
      </c>
      <c r="F12" s="315">
        <f t="shared" si="0"/>
        <v>1.03</v>
      </c>
      <c r="G12" s="315">
        <f t="shared" si="1"/>
        <v>0.89225771521386</v>
      </c>
    </row>
    <row r="13" ht="20.25" customHeight="1" spans="1:7">
      <c r="A13" s="316" t="s">
        <v>25</v>
      </c>
      <c r="B13" s="317" t="s">
        <v>26</v>
      </c>
      <c r="C13" s="318">
        <v>1251</v>
      </c>
      <c r="D13" s="318">
        <v>1211</v>
      </c>
      <c r="E13" s="318">
        <v>1289</v>
      </c>
      <c r="F13" s="315">
        <f t="shared" si="0"/>
        <v>1.03037569944045</v>
      </c>
      <c r="G13" s="315">
        <f t="shared" si="1"/>
        <v>1.06440957886045</v>
      </c>
    </row>
    <row r="14" ht="20.25" customHeight="1" spans="1:7">
      <c r="A14" s="316" t="s">
        <v>27</v>
      </c>
      <c r="B14" s="317" t="s">
        <v>28</v>
      </c>
      <c r="C14" s="318">
        <v>7000</v>
      </c>
      <c r="D14" s="318">
        <v>5973</v>
      </c>
      <c r="E14" s="318">
        <v>7210</v>
      </c>
      <c r="F14" s="315">
        <f t="shared" si="0"/>
        <v>1.03</v>
      </c>
      <c r="G14" s="315">
        <f t="shared" si="1"/>
        <v>1.20709861041353</v>
      </c>
    </row>
    <row r="15" ht="20.25" customHeight="1" spans="1:7">
      <c r="A15" s="316" t="s">
        <v>29</v>
      </c>
      <c r="B15" s="317" t="s">
        <v>30</v>
      </c>
      <c r="C15" s="318">
        <v>227</v>
      </c>
      <c r="D15" s="318">
        <v>82</v>
      </c>
      <c r="E15" s="318">
        <v>234</v>
      </c>
      <c r="F15" s="315">
        <f t="shared" si="0"/>
        <v>1.03083700440529</v>
      </c>
      <c r="G15" s="315">
        <f t="shared" si="1"/>
        <v>2.85365853658537</v>
      </c>
    </row>
    <row r="16" ht="20.25" customHeight="1" spans="1:7">
      <c r="A16" s="316" t="s">
        <v>31</v>
      </c>
      <c r="B16" s="317" t="s">
        <v>32</v>
      </c>
      <c r="C16" s="318">
        <v>6000</v>
      </c>
      <c r="D16" s="318">
        <v>5950</v>
      </c>
      <c r="E16" s="318">
        <v>6180</v>
      </c>
      <c r="F16" s="315">
        <f t="shared" si="0"/>
        <v>1.03</v>
      </c>
      <c r="G16" s="315">
        <f t="shared" si="1"/>
        <v>1.03865546218487</v>
      </c>
    </row>
    <row r="17" ht="20.25" customHeight="1" spans="1:7">
      <c r="A17" s="316" t="s">
        <v>33</v>
      </c>
      <c r="B17" s="317" t="s">
        <v>34</v>
      </c>
      <c r="C17" s="318">
        <v>1400</v>
      </c>
      <c r="D17" s="318">
        <v>580</v>
      </c>
      <c r="E17" s="318">
        <v>1442</v>
      </c>
      <c r="F17" s="315">
        <f t="shared" si="0"/>
        <v>1.03</v>
      </c>
      <c r="G17" s="315">
        <f t="shared" si="1"/>
        <v>2.48620689655172</v>
      </c>
    </row>
    <row r="18" ht="20.25" customHeight="1" spans="1:7">
      <c r="A18" s="316" t="s">
        <v>35</v>
      </c>
      <c r="B18" s="317" t="s">
        <v>36</v>
      </c>
      <c r="C18" s="318">
        <v>500</v>
      </c>
      <c r="D18" s="318">
        <v>1619</v>
      </c>
      <c r="E18" s="318">
        <v>515</v>
      </c>
      <c r="F18" s="315">
        <f t="shared" si="0"/>
        <v>1.03</v>
      </c>
      <c r="G18" s="315">
        <f t="shared" si="1"/>
        <v>0.318097591105621</v>
      </c>
    </row>
    <row r="19" ht="20.25" customHeight="1" spans="1:7">
      <c r="A19" s="316" t="s">
        <v>37</v>
      </c>
      <c r="B19" s="317" t="s">
        <v>38</v>
      </c>
      <c r="C19" s="318"/>
      <c r="D19" s="318"/>
      <c r="E19" s="318"/>
      <c r="F19" s="315">
        <f t="shared" si="0"/>
        <v>0</v>
      </c>
      <c r="G19" s="315">
        <f t="shared" si="1"/>
        <v>0</v>
      </c>
    </row>
    <row r="20" ht="20.25" customHeight="1" spans="1:7">
      <c r="A20" s="316" t="s">
        <v>39</v>
      </c>
      <c r="B20" s="317" t="s">
        <v>40</v>
      </c>
      <c r="C20" s="318"/>
      <c r="D20" s="318">
        <v>472</v>
      </c>
      <c r="E20" s="318"/>
      <c r="F20" s="315">
        <f t="shared" si="0"/>
        <v>0</v>
      </c>
      <c r="G20" s="315">
        <f t="shared" si="1"/>
        <v>0</v>
      </c>
    </row>
    <row r="21" ht="20.25" customHeight="1" spans="1:7">
      <c r="A21" s="316" t="s">
        <v>41</v>
      </c>
      <c r="B21" s="317" t="s">
        <v>42</v>
      </c>
      <c r="C21" s="318"/>
      <c r="D21" s="318">
        <v>3</v>
      </c>
      <c r="E21" s="318"/>
      <c r="F21" s="315">
        <f t="shared" si="0"/>
        <v>0</v>
      </c>
      <c r="G21" s="315">
        <f t="shared" si="1"/>
        <v>0</v>
      </c>
    </row>
    <row r="22" ht="20.25" customHeight="1" spans="1:7">
      <c r="A22" s="320"/>
      <c r="B22" s="321"/>
      <c r="C22" s="318"/>
      <c r="D22" s="318"/>
      <c r="E22" s="318"/>
      <c r="F22" s="315"/>
      <c r="G22" s="315"/>
    </row>
    <row r="23" ht="20.25" customHeight="1" spans="1:7">
      <c r="A23" s="322"/>
      <c r="B23" s="323"/>
      <c r="C23" s="318"/>
      <c r="D23" s="318"/>
      <c r="E23" s="318"/>
      <c r="F23" s="315"/>
      <c r="G23" s="315"/>
    </row>
    <row r="24" ht="20.25" customHeight="1" spans="1:7">
      <c r="A24" s="312" t="s">
        <v>43</v>
      </c>
      <c r="B24" s="313" t="s">
        <v>44</v>
      </c>
      <c r="C24" s="314">
        <f>SUM(C25:C34)</f>
        <v>61128</v>
      </c>
      <c r="D24" s="314">
        <f>SUM(D25:D34)</f>
        <v>58358</v>
      </c>
      <c r="E24" s="314">
        <f>SUM(E25:E34)</f>
        <v>55684</v>
      </c>
      <c r="F24" s="315">
        <f t="shared" ref="F24:F32" si="2">IFERROR($E24/C24,)</f>
        <v>0.910940976312001</v>
      </c>
      <c r="G24" s="315">
        <f t="shared" ref="G24:G32" si="3">IFERROR($E24/D24,)</f>
        <v>0.954179375578327</v>
      </c>
    </row>
    <row r="25" ht="20.25" customHeight="1" spans="1:7">
      <c r="A25" s="316" t="s">
        <v>45</v>
      </c>
      <c r="B25" s="317" t="s">
        <v>46</v>
      </c>
      <c r="C25" s="318">
        <v>260</v>
      </c>
      <c r="D25" s="318">
        <v>329</v>
      </c>
      <c r="E25" s="318">
        <v>110</v>
      </c>
      <c r="F25" s="315">
        <f t="shared" si="2"/>
        <v>0.423076923076923</v>
      </c>
      <c r="G25" s="315">
        <f t="shared" si="3"/>
        <v>0.334346504559271</v>
      </c>
    </row>
    <row r="26" ht="20.25" customHeight="1" spans="1:7">
      <c r="A26" s="316" t="s">
        <v>47</v>
      </c>
      <c r="B26" s="317" t="s">
        <v>48</v>
      </c>
      <c r="C26" s="318">
        <v>3500</v>
      </c>
      <c r="D26" s="318">
        <v>2446</v>
      </c>
      <c r="E26" s="318">
        <v>2256</v>
      </c>
      <c r="F26" s="315">
        <f t="shared" si="2"/>
        <v>0.644571428571429</v>
      </c>
      <c r="G26" s="315">
        <f t="shared" si="3"/>
        <v>0.922322158626329</v>
      </c>
    </row>
    <row r="27" ht="20.25" customHeight="1" spans="1:7">
      <c r="A27" s="316" t="s">
        <v>49</v>
      </c>
      <c r="B27" s="317" t="s">
        <v>50</v>
      </c>
      <c r="C27" s="318">
        <v>18537</v>
      </c>
      <c r="D27" s="318">
        <v>17434</v>
      </c>
      <c r="E27" s="318">
        <v>13593</v>
      </c>
      <c r="F27" s="315">
        <f t="shared" si="2"/>
        <v>0.733290176403949</v>
      </c>
      <c r="G27" s="315">
        <f t="shared" si="3"/>
        <v>0.779683377308707</v>
      </c>
    </row>
    <row r="28" ht="20.25" customHeight="1" spans="1:7">
      <c r="A28" s="316" t="s">
        <v>51</v>
      </c>
      <c r="B28" s="317" t="s">
        <v>52</v>
      </c>
      <c r="C28" s="318"/>
      <c r="D28" s="318"/>
      <c r="E28" s="318"/>
      <c r="F28" s="315">
        <f t="shared" si="2"/>
        <v>0</v>
      </c>
      <c r="G28" s="315">
        <f t="shared" si="3"/>
        <v>0</v>
      </c>
    </row>
    <row r="29" ht="20.25" customHeight="1" spans="1:7">
      <c r="A29" s="316" t="s">
        <v>53</v>
      </c>
      <c r="B29" s="317" t="s">
        <v>54</v>
      </c>
      <c r="C29" s="318">
        <v>38811</v>
      </c>
      <c r="D29" s="318">
        <v>38149</v>
      </c>
      <c r="E29" s="318">
        <v>39725</v>
      </c>
      <c r="F29" s="315">
        <f t="shared" si="2"/>
        <v>1.0235500244776</v>
      </c>
      <c r="G29" s="315">
        <f t="shared" si="3"/>
        <v>1.04131169886498</v>
      </c>
    </row>
    <row r="30" ht="20.25" customHeight="1" spans="1:7">
      <c r="A30" s="316" t="s">
        <v>55</v>
      </c>
      <c r="B30" s="317" t="s">
        <v>56</v>
      </c>
      <c r="C30" s="318"/>
      <c r="D30" s="318"/>
      <c r="E30" s="318"/>
      <c r="F30" s="315">
        <f t="shared" si="2"/>
        <v>0</v>
      </c>
      <c r="G30" s="315">
        <f t="shared" si="3"/>
        <v>0</v>
      </c>
    </row>
    <row r="31" ht="20.25" customHeight="1" spans="1:7">
      <c r="A31" s="316" t="s">
        <v>57</v>
      </c>
      <c r="B31" s="317" t="s">
        <v>58</v>
      </c>
      <c r="C31" s="318"/>
      <c r="D31" s="318"/>
      <c r="E31" s="318"/>
      <c r="F31" s="315">
        <f t="shared" si="2"/>
        <v>0</v>
      </c>
      <c r="G31" s="315">
        <f t="shared" si="3"/>
        <v>0</v>
      </c>
    </row>
    <row r="32" ht="20.25" customHeight="1" spans="1:7">
      <c r="A32" s="324" t="s">
        <v>59</v>
      </c>
      <c r="B32" s="325" t="s">
        <v>60</v>
      </c>
      <c r="C32" s="326">
        <v>20</v>
      </c>
      <c r="D32" s="326"/>
      <c r="E32" s="318"/>
      <c r="F32" s="315">
        <f t="shared" si="2"/>
        <v>0</v>
      </c>
      <c r="G32" s="315">
        <f t="shared" si="3"/>
        <v>0</v>
      </c>
    </row>
    <row r="33" ht="20.25" customHeight="1" spans="1:7">
      <c r="A33" s="327"/>
      <c r="B33" s="328"/>
      <c r="C33" s="318"/>
      <c r="D33" s="318"/>
      <c r="E33" s="318"/>
      <c r="F33" s="315"/>
      <c r="G33" s="315"/>
    </row>
    <row r="34" ht="20.25" customHeight="1" spans="1:7">
      <c r="A34" s="329"/>
      <c r="B34" s="330"/>
      <c r="C34" s="318"/>
      <c r="D34" s="318"/>
      <c r="E34" s="318"/>
      <c r="F34" s="315"/>
      <c r="G34" s="315"/>
    </row>
    <row r="35" ht="20.25" customHeight="1" spans="1:7">
      <c r="A35" s="331" t="s">
        <v>61</v>
      </c>
      <c r="B35" s="332"/>
      <c r="C35" s="314">
        <f>C6+C24</f>
        <v>126128</v>
      </c>
      <c r="D35" s="314">
        <f>D6+D24</f>
        <v>119712</v>
      </c>
      <c r="E35" s="314">
        <f>E6+E24</f>
        <v>122634</v>
      </c>
      <c r="F35" s="315">
        <f>IFERROR($E35/C35,)</f>
        <v>0.972297983001395</v>
      </c>
      <c r="G35" s="315">
        <f>IFERROR($E35/D35,)</f>
        <v>1.02440858059342</v>
      </c>
    </row>
  </sheetData>
  <mergeCells count="7">
    <mergeCell ref="A2:G2"/>
    <mergeCell ref="F3:G3"/>
    <mergeCell ref="A4:B4"/>
    <mergeCell ref="E4:G4"/>
    <mergeCell ref="A35:B35"/>
    <mergeCell ref="C4:C5"/>
    <mergeCell ref="D4:D5"/>
  </mergeCells>
  <pageMargins left="0.49" right="0.49" top="0.83" bottom="0.08"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3"/>
  <sheetViews>
    <sheetView workbookViewId="0">
      <selection activeCell="B5" sqref="B5:B6"/>
    </sheetView>
  </sheetViews>
  <sheetFormatPr defaultColWidth="7.70833333333333" defaultRowHeight="13.5" customHeight="1"/>
  <cols>
    <col min="1" max="1" width="9.28333333333333" style="33" customWidth="1"/>
    <col min="2" max="2" width="33.7083333333333" style="33" customWidth="1"/>
    <col min="3" max="4" width="9.28333333333333" style="33" customWidth="1"/>
    <col min="5" max="5" width="10.7083333333333" style="33" customWidth="1"/>
    <col min="6" max="6" width="9.28333333333333" style="33" customWidth="1"/>
    <col min="7" max="7" width="36.425" style="33" customWidth="1"/>
    <col min="8" max="8" width="10.7083333333333" style="33" customWidth="1"/>
    <col min="9" max="15" width="11.425" style="33" customWidth="1"/>
    <col min="16" max="16" width="10.7083333333333" style="33" customWidth="1"/>
    <col min="17" max="16384" width="7.70833333333333" style="33"/>
  </cols>
  <sheetData>
    <row r="1" s="33" customFormat="1" ht="14.25" customHeight="1" spans="1:16">
      <c r="A1" s="34"/>
      <c r="B1" s="35"/>
      <c r="C1" s="36"/>
      <c r="D1" s="36"/>
      <c r="E1" s="36"/>
      <c r="F1" s="36"/>
      <c r="G1" s="36"/>
      <c r="H1" s="36"/>
      <c r="I1" s="36"/>
      <c r="J1" s="36"/>
      <c r="K1" s="36"/>
      <c r="L1" s="36"/>
      <c r="M1" s="36"/>
      <c r="N1" s="36"/>
      <c r="O1" s="36"/>
      <c r="P1" s="36"/>
    </row>
    <row r="2" s="33" customFormat="1" ht="30" customHeight="1" spans="1:16">
      <c r="A2" s="37" t="s">
        <v>1156</v>
      </c>
      <c r="B2" s="37"/>
      <c r="C2" s="37"/>
      <c r="D2" s="37"/>
      <c r="E2" s="37"/>
      <c r="F2" s="37"/>
      <c r="G2" s="37"/>
      <c r="H2" s="37"/>
      <c r="I2" s="37"/>
      <c r="J2" s="37"/>
      <c r="K2" s="37"/>
      <c r="L2" s="37"/>
      <c r="M2" s="37"/>
      <c r="N2" s="37"/>
      <c r="O2" s="37"/>
      <c r="P2" s="37"/>
    </row>
    <row r="3" s="33" customFormat="1" ht="21" customHeight="1" spans="1:16">
      <c r="A3" s="38"/>
      <c r="B3" s="39"/>
      <c r="C3" s="40"/>
      <c r="D3" s="40"/>
      <c r="E3" s="40"/>
      <c r="F3" s="40"/>
      <c r="G3" s="40"/>
      <c r="H3" s="40"/>
      <c r="I3" s="40"/>
      <c r="J3" s="40"/>
      <c r="K3" s="40"/>
      <c r="L3" s="40"/>
      <c r="M3" s="40"/>
      <c r="N3" s="40"/>
      <c r="O3" s="61" t="s">
        <v>1</v>
      </c>
      <c r="P3" s="61"/>
    </row>
    <row r="4" s="33" customFormat="1" ht="31.5" customHeight="1" spans="1:16">
      <c r="A4" s="41" t="s">
        <v>116</v>
      </c>
      <c r="B4" s="42"/>
      <c r="C4" s="42"/>
      <c r="D4" s="42"/>
      <c r="E4" s="43"/>
      <c r="F4" s="44" t="s">
        <v>117</v>
      </c>
      <c r="G4" s="44"/>
      <c r="H4" s="44"/>
      <c r="I4" s="44"/>
      <c r="J4" s="44"/>
      <c r="K4" s="44"/>
      <c r="L4" s="44"/>
      <c r="M4" s="44"/>
      <c r="N4" s="44"/>
      <c r="O4" s="44"/>
      <c r="P4" s="44"/>
    </row>
    <row r="5" s="33" customFormat="1" ht="37.5" customHeight="1" spans="1:16">
      <c r="A5" s="45" t="s">
        <v>6</v>
      </c>
      <c r="B5" s="46" t="s">
        <v>2</v>
      </c>
      <c r="C5" s="47" t="s">
        <v>1157</v>
      </c>
      <c r="D5" s="47" t="s">
        <v>1158</v>
      </c>
      <c r="E5" s="45" t="s">
        <v>1159</v>
      </c>
      <c r="F5" s="45" t="s">
        <v>6</v>
      </c>
      <c r="G5" s="46" t="s">
        <v>2</v>
      </c>
      <c r="H5" s="48" t="s">
        <v>1160</v>
      </c>
      <c r="I5" s="62"/>
      <c r="J5" s="62"/>
      <c r="K5" s="63"/>
      <c r="L5" s="41" t="s">
        <v>1161</v>
      </c>
      <c r="M5" s="42"/>
      <c r="N5" s="42"/>
      <c r="O5" s="43"/>
      <c r="P5" s="45" t="s">
        <v>1159</v>
      </c>
    </row>
    <row r="6" s="33" customFormat="1" ht="37.5" customHeight="1" spans="1:16">
      <c r="A6" s="49"/>
      <c r="B6" s="50"/>
      <c r="C6" s="51"/>
      <c r="D6" s="51"/>
      <c r="E6" s="49"/>
      <c r="F6" s="49"/>
      <c r="G6" s="50"/>
      <c r="H6" s="52" t="s">
        <v>405</v>
      </c>
      <c r="I6" s="52" t="s">
        <v>1162</v>
      </c>
      <c r="J6" s="52" t="s">
        <v>1163</v>
      </c>
      <c r="K6" s="52" t="s">
        <v>109</v>
      </c>
      <c r="L6" s="52" t="s">
        <v>405</v>
      </c>
      <c r="M6" s="52" t="s">
        <v>1162</v>
      </c>
      <c r="N6" s="52" t="s">
        <v>1163</v>
      </c>
      <c r="O6" s="52" t="s">
        <v>109</v>
      </c>
      <c r="P6" s="49"/>
    </row>
    <row r="7" s="33" customFormat="1" ht="33" customHeight="1" spans="1:16">
      <c r="A7" s="53" t="s">
        <v>1164</v>
      </c>
      <c r="B7" s="53" t="s">
        <v>1165</v>
      </c>
      <c r="C7" s="54"/>
      <c r="D7" s="54"/>
      <c r="E7" s="55">
        <f t="shared" ref="E7:E11" si="0">IFERROR($D7/C7,)</f>
        <v>0</v>
      </c>
      <c r="F7" s="53" t="s">
        <v>1166</v>
      </c>
      <c r="G7" s="53" t="s">
        <v>1167</v>
      </c>
      <c r="H7" s="56">
        <f t="shared" ref="H7:H11" si="1">SUM(I7:K7)</f>
        <v>0</v>
      </c>
      <c r="I7" s="54"/>
      <c r="J7" s="54"/>
      <c r="K7" s="54"/>
      <c r="L7" s="56">
        <f t="shared" ref="L7:L11" si="2">SUM(M7:O7)</f>
        <v>0</v>
      </c>
      <c r="M7" s="54"/>
      <c r="N7" s="54"/>
      <c r="O7" s="54"/>
      <c r="P7" s="55">
        <f t="shared" ref="P7:P11" si="3">IFERROR($L7/H7,)</f>
        <v>0</v>
      </c>
    </row>
    <row r="8" s="33" customFormat="1" ht="33" customHeight="1" spans="1:16">
      <c r="A8" s="53" t="s">
        <v>1168</v>
      </c>
      <c r="B8" s="53" t="s">
        <v>1169</v>
      </c>
      <c r="C8" s="54"/>
      <c r="D8" s="54"/>
      <c r="E8" s="55">
        <f t="shared" si="0"/>
        <v>0</v>
      </c>
      <c r="F8" s="53" t="s">
        <v>1170</v>
      </c>
      <c r="G8" s="53" t="s">
        <v>1171</v>
      </c>
      <c r="H8" s="56">
        <f t="shared" si="1"/>
        <v>14</v>
      </c>
      <c r="I8" s="54"/>
      <c r="J8" s="54">
        <v>14</v>
      </c>
      <c r="K8" s="54"/>
      <c r="L8" s="56">
        <f t="shared" si="2"/>
        <v>68</v>
      </c>
      <c r="M8" s="54"/>
      <c r="N8" s="54">
        <v>68</v>
      </c>
      <c r="O8" s="54"/>
      <c r="P8" s="55">
        <f t="shared" si="3"/>
        <v>4.85714285714286</v>
      </c>
    </row>
    <row r="9" s="33" customFormat="1" ht="33" customHeight="1" spans="1:16">
      <c r="A9" s="53" t="s">
        <v>1172</v>
      </c>
      <c r="B9" s="53" t="s">
        <v>1173</v>
      </c>
      <c r="C9" s="54"/>
      <c r="D9" s="54"/>
      <c r="E9" s="55">
        <f t="shared" si="0"/>
        <v>0</v>
      </c>
      <c r="F9" s="53" t="s">
        <v>1174</v>
      </c>
      <c r="G9" s="53" t="s">
        <v>1175</v>
      </c>
      <c r="H9" s="56">
        <f t="shared" si="1"/>
        <v>0</v>
      </c>
      <c r="I9" s="54"/>
      <c r="J9" s="54"/>
      <c r="K9" s="54"/>
      <c r="L9" s="56">
        <f t="shared" si="2"/>
        <v>0</v>
      </c>
      <c r="M9" s="54"/>
      <c r="N9" s="54"/>
      <c r="O9" s="54"/>
      <c r="P9" s="55">
        <f t="shared" si="3"/>
        <v>0</v>
      </c>
    </row>
    <row r="10" s="33" customFormat="1" ht="33" customHeight="1" spans="1:16">
      <c r="A10" s="53" t="s">
        <v>1176</v>
      </c>
      <c r="B10" s="53" t="s">
        <v>1177</v>
      </c>
      <c r="C10" s="54"/>
      <c r="D10" s="54"/>
      <c r="E10" s="55">
        <f t="shared" si="0"/>
        <v>0</v>
      </c>
      <c r="F10" s="53" t="s">
        <v>1178</v>
      </c>
      <c r="G10" s="53" t="s">
        <v>1179</v>
      </c>
      <c r="H10" s="56">
        <f t="shared" si="1"/>
        <v>0</v>
      </c>
      <c r="I10" s="54"/>
      <c r="J10" s="54"/>
      <c r="K10" s="54"/>
      <c r="L10" s="56">
        <f t="shared" si="2"/>
        <v>0</v>
      </c>
      <c r="M10" s="54"/>
      <c r="N10" s="54"/>
      <c r="O10" s="54"/>
      <c r="P10" s="55">
        <f t="shared" si="3"/>
        <v>0</v>
      </c>
    </row>
    <row r="11" s="33" customFormat="1" ht="33" customHeight="1" spans="1:16">
      <c r="A11" s="53" t="s">
        <v>1180</v>
      </c>
      <c r="B11" s="53" t="s">
        <v>1181</v>
      </c>
      <c r="C11" s="54"/>
      <c r="D11" s="54"/>
      <c r="E11" s="55">
        <f t="shared" si="0"/>
        <v>0</v>
      </c>
      <c r="F11" s="53" t="s">
        <v>1182</v>
      </c>
      <c r="G11" s="53" t="s">
        <v>1183</v>
      </c>
      <c r="H11" s="56">
        <f t="shared" si="1"/>
        <v>0</v>
      </c>
      <c r="I11" s="54"/>
      <c r="J11" s="54"/>
      <c r="K11" s="54"/>
      <c r="L11" s="56">
        <f t="shared" si="2"/>
        <v>0</v>
      </c>
      <c r="M11" s="54"/>
      <c r="N11" s="54"/>
      <c r="O11" s="54"/>
      <c r="P11" s="55">
        <f t="shared" si="3"/>
        <v>0</v>
      </c>
    </row>
    <row r="12" s="33" customFormat="1" ht="33" customHeight="1" spans="1:16">
      <c r="A12" s="53"/>
      <c r="B12" s="53"/>
      <c r="C12" s="57"/>
      <c r="D12" s="57"/>
      <c r="E12" s="55"/>
      <c r="F12" s="53"/>
      <c r="G12" s="53"/>
      <c r="H12" s="58"/>
      <c r="I12" s="57"/>
      <c r="J12" s="57"/>
      <c r="K12" s="57"/>
      <c r="L12" s="58"/>
      <c r="M12" s="57"/>
      <c r="N12" s="57"/>
      <c r="O12" s="57"/>
      <c r="P12" s="55"/>
    </row>
    <row r="13" s="33" customFormat="1" ht="33" customHeight="1" spans="1:16">
      <c r="A13" s="53"/>
      <c r="B13" s="59" t="s">
        <v>118</v>
      </c>
      <c r="C13" s="56">
        <f>SUM(C7:C11)</f>
        <v>0</v>
      </c>
      <c r="D13" s="56">
        <f>SUM(D7:D11)</f>
        <v>0</v>
      </c>
      <c r="E13" s="55">
        <f t="shared" ref="E13:E20" si="4">IFERROR($D13/C13,)</f>
        <v>0</v>
      </c>
      <c r="F13" s="53"/>
      <c r="G13" s="59" t="s">
        <v>119</v>
      </c>
      <c r="H13" s="56">
        <f>SUM(I13:K13)</f>
        <v>14</v>
      </c>
      <c r="I13" s="56">
        <f t="shared" ref="I13:K13" si="5">SUM(I7:I11)</f>
        <v>0</v>
      </c>
      <c r="J13" s="56">
        <f t="shared" si="5"/>
        <v>14</v>
      </c>
      <c r="K13" s="56">
        <f t="shared" si="5"/>
        <v>0</v>
      </c>
      <c r="L13" s="56">
        <f>SUM(M13:O13)</f>
        <v>68</v>
      </c>
      <c r="M13" s="56">
        <f t="shared" ref="M13:O13" si="6">SUM(M7:M11)</f>
        <v>0</v>
      </c>
      <c r="N13" s="56">
        <f t="shared" si="6"/>
        <v>68</v>
      </c>
      <c r="O13" s="56">
        <f t="shared" si="6"/>
        <v>0</v>
      </c>
      <c r="P13" s="55">
        <f t="shared" ref="P13:P23" si="7">IFERROR($L13/H13,)</f>
        <v>4.85714285714286</v>
      </c>
    </row>
    <row r="14" s="33" customFormat="1" ht="33" customHeight="1" spans="1:16">
      <c r="A14" s="53" t="s">
        <v>120</v>
      </c>
      <c r="B14" s="53" t="s">
        <v>121</v>
      </c>
      <c r="C14" s="56">
        <f>C15+C17+C19</f>
        <v>72</v>
      </c>
      <c r="D14" s="56">
        <f>D15+D17+D19</f>
        <v>68</v>
      </c>
      <c r="E14" s="55">
        <f t="shared" si="4"/>
        <v>0.944444444444444</v>
      </c>
      <c r="F14" s="53" t="s">
        <v>122</v>
      </c>
      <c r="G14" s="53" t="s">
        <v>123</v>
      </c>
      <c r="H14" s="56">
        <f t="shared" ref="H14:O14" si="8">H15+H17+H19+H21</f>
        <v>58</v>
      </c>
      <c r="I14" s="64">
        <f t="shared" si="8"/>
        <v>0</v>
      </c>
      <c r="J14" s="64">
        <f t="shared" si="8"/>
        <v>0</v>
      </c>
      <c r="K14" s="64">
        <f t="shared" si="8"/>
        <v>0</v>
      </c>
      <c r="L14" s="56">
        <f t="shared" si="8"/>
        <v>0</v>
      </c>
      <c r="M14" s="65">
        <f t="shared" si="8"/>
        <v>0</v>
      </c>
      <c r="N14" s="65">
        <f t="shared" si="8"/>
        <v>0</v>
      </c>
      <c r="O14" s="65">
        <f t="shared" si="8"/>
        <v>0</v>
      </c>
      <c r="P14" s="55">
        <f t="shared" si="7"/>
        <v>0</v>
      </c>
    </row>
    <row r="15" s="33" customFormat="1" ht="33" customHeight="1" spans="1:16">
      <c r="A15" s="53" t="s">
        <v>1184</v>
      </c>
      <c r="B15" s="53" t="s">
        <v>1185</v>
      </c>
      <c r="C15" s="56">
        <f t="shared" ref="C15:O15" si="9">C16</f>
        <v>19</v>
      </c>
      <c r="D15" s="56">
        <f t="shared" si="9"/>
        <v>10</v>
      </c>
      <c r="E15" s="55">
        <f t="shared" si="4"/>
        <v>0.526315789473684</v>
      </c>
      <c r="F15" s="53" t="s">
        <v>1186</v>
      </c>
      <c r="G15" s="53" t="s">
        <v>1187</v>
      </c>
      <c r="H15" s="56">
        <f t="shared" si="9"/>
        <v>0</v>
      </c>
      <c r="I15" s="64">
        <f t="shared" si="9"/>
        <v>0</v>
      </c>
      <c r="J15" s="64">
        <f t="shared" si="9"/>
        <v>0</v>
      </c>
      <c r="K15" s="64">
        <f t="shared" si="9"/>
        <v>0</v>
      </c>
      <c r="L15" s="56">
        <f t="shared" si="9"/>
        <v>0</v>
      </c>
      <c r="M15" s="65">
        <f t="shared" si="9"/>
        <v>0</v>
      </c>
      <c r="N15" s="65">
        <f t="shared" si="9"/>
        <v>0</v>
      </c>
      <c r="O15" s="65">
        <f t="shared" si="9"/>
        <v>0</v>
      </c>
      <c r="P15" s="55">
        <f t="shared" si="7"/>
        <v>0</v>
      </c>
    </row>
    <row r="16" s="33" customFormat="1" ht="33" customHeight="1" spans="1:16">
      <c r="A16" s="53" t="s">
        <v>1188</v>
      </c>
      <c r="B16" s="53" t="s">
        <v>1185</v>
      </c>
      <c r="C16" s="56">
        <v>19</v>
      </c>
      <c r="D16" s="56">
        <v>10</v>
      </c>
      <c r="E16" s="55">
        <f t="shared" si="4"/>
        <v>0.526315789473684</v>
      </c>
      <c r="F16" s="53" t="s">
        <v>1189</v>
      </c>
      <c r="G16" s="53" t="s">
        <v>1190</v>
      </c>
      <c r="H16" s="54"/>
      <c r="I16" s="64"/>
      <c r="J16" s="64"/>
      <c r="K16" s="64"/>
      <c r="L16" s="54"/>
      <c r="M16" s="65"/>
      <c r="N16" s="65"/>
      <c r="O16" s="65"/>
      <c r="P16" s="55">
        <f t="shared" si="7"/>
        <v>0</v>
      </c>
    </row>
    <row r="17" s="33" customFormat="1" ht="33" customHeight="1" spans="1:16">
      <c r="A17" s="53" t="s">
        <v>261</v>
      </c>
      <c r="B17" s="53" t="s">
        <v>262</v>
      </c>
      <c r="C17" s="56">
        <f t="shared" ref="C17:O17" si="10">C18</f>
        <v>0</v>
      </c>
      <c r="D17" s="56">
        <f t="shared" si="10"/>
        <v>0</v>
      </c>
      <c r="E17" s="55">
        <f t="shared" si="4"/>
        <v>0</v>
      </c>
      <c r="F17" s="53" t="s">
        <v>263</v>
      </c>
      <c r="G17" s="53" t="s">
        <v>264</v>
      </c>
      <c r="H17" s="56">
        <f t="shared" si="10"/>
        <v>0</v>
      </c>
      <c r="I17" s="64">
        <f t="shared" si="10"/>
        <v>0</v>
      </c>
      <c r="J17" s="64">
        <f t="shared" si="10"/>
        <v>0</v>
      </c>
      <c r="K17" s="64">
        <f t="shared" si="10"/>
        <v>0</v>
      </c>
      <c r="L17" s="56">
        <f t="shared" si="10"/>
        <v>0</v>
      </c>
      <c r="M17" s="65">
        <f t="shared" si="10"/>
        <v>0</v>
      </c>
      <c r="N17" s="65">
        <f t="shared" si="10"/>
        <v>0</v>
      </c>
      <c r="O17" s="65">
        <f t="shared" si="10"/>
        <v>0</v>
      </c>
      <c r="P17" s="55">
        <f t="shared" si="7"/>
        <v>0</v>
      </c>
    </row>
    <row r="18" s="33" customFormat="1" ht="33" customHeight="1" spans="1:16">
      <c r="A18" s="53" t="s">
        <v>1191</v>
      </c>
      <c r="B18" s="53" t="s">
        <v>1192</v>
      </c>
      <c r="C18" s="54"/>
      <c r="D18" s="54"/>
      <c r="E18" s="55">
        <f t="shared" si="4"/>
        <v>0</v>
      </c>
      <c r="F18" s="53" t="s">
        <v>1193</v>
      </c>
      <c r="G18" s="53" t="s">
        <v>1194</v>
      </c>
      <c r="H18" s="54"/>
      <c r="I18" s="64"/>
      <c r="J18" s="64"/>
      <c r="K18" s="64"/>
      <c r="L18" s="54"/>
      <c r="M18" s="65"/>
      <c r="N18" s="65"/>
      <c r="O18" s="65"/>
      <c r="P18" s="55">
        <f t="shared" si="7"/>
        <v>0</v>
      </c>
    </row>
    <row r="19" s="33" customFormat="1" ht="33" customHeight="1" spans="1:16">
      <c r="A19" s="53" t="s">
        <v>273</v>
      </c>
      <c r="B19" s="53" t="s">
        <v>274</v>
      </c>
      <c r="C19" s="56">
        <f t="shared" ref="C19:O19" si="11">C20</f>
        <v>53</v>
      </c>
      <c r="D19" s="56">
        <f t="shared" si="11"/>
        <v>58</v>
      </c>
      <c r="E19" s="55">
        <f t="shared" si="4"/>
        <v>1.09433962264151</v>
      </c>
      <c r="F19" s="53" t="s">
        <v>275</v>
      </c>
      <c r="G19" s="53" t="s">
        <v>276</v>
      </c>
      <c r="H19" s="56">
        <f t="shared" si="11"/>
        <v>0</v>
      </c>
      <c r="I19" s="64">
        <f t="shared" si="11"/>
        <v>0</v>
      </c>
      <c r="J19" s="64">
        <f t="shared" si="11"/>
        <v>0</v>
      </c>
      <c r="K19" s="64">
        <f t="shared" si="11"/>
        <v>0</v>
      </c>
      <c r="L19" s="56">
        <f t="shared" si="11"/>
        <v>0</v>
      </c>
      <c r="M19" s="65">
        <f t="shared" si="11"/>
        <v>0</v>
      </c>
      <c r="N19" s="65">
        <f t="shared" si="11"/>
        <v>0</v>
      </c>
      <c r="O19" s="65">
        <f t="shared" si="11"/>
        <v>0</v>
      </c>
      <c r="P19" s="55">
        <f t="shared" si="7"/>
        <v>0</v>
      </c>
    </row>
    <row r="20" s="33" customFormat="1" ht="33" customHeight="1" spans="1:16">
      <c r="A20" s="53" t="s">
        <v>1195</v>
      </c>
      <c r="B20" s="53" t="s">
        <v>1196</v>
      </c>
      <c r="C20" s="54">
        <v>53</v>
      </c>
      <c r="D20" s="56">
        <f>$H$21</f>
        <v>58</v>
      </c>
      <c r="E20" s="55">
        <f t="shared" si="4"/>
        <v>1.09433962264151</v>
      </c>
      <c r="F20" s="53" t="s">
        <v>1197</v>
      </c>
      <c r="G20" s="53" t="s">
        <v>1198</v>
      </c>
      <c r="H20" s="54"/>
      <c r="I20" s="64"/>
      <c r="J20" s="64"/>
      <c r="K20" s="64"/>
      <c r="L20" s="54"/>
      <c r="M20" s="65"/>
      <c r="N20" s="65"/>
      <c r="O20" s="65"/>
      <c r="P20" s="55">
        <f t="shared" si="7"/>
        <v>0</v>
      </c>
    </row>
    <row r="21" s="33" customFormat="1" ht="33" customHeight="1" spans="1:16">
      <c r="A21" s="53"/>
      <c r="B21" s="53"/>
      <c r="C21" s="57"/>
      <c r="D21" s="57"/>
      <c r="E21" s="55"/>
      <c r="F21" s="53" t="s">
        <v>281</v>
      </c>
      <c r="G21" s="53" t="s">
        <v>282</v>
      </c>
      <c r="H21" s="56">
        <f t="shared" ref="H21:O21" si="12">H22</f>
        <v>58</v>
      </c>
      <c r="I21" s="64">
        <f t="shared" si="12"/>
        <v>0</v>
      </c>
      <c r="J21" s="64">
        <f t="shared" si="12"/>
        <v>0</v>
      </c>
      <c r="K21" s="64">
        <f t="shared" si="12"/>
        <v>0</v>
      </c>
      <c r="L21" s="56">
        <f t="shared" si="12"/>
        <v>0</v>
      </c>
      <c r="M21" s="65">
        <f t="shared" si="12"/>
        <v>0</v>
      </c>
      <c r="N21" s="65">
        <f t="shared" si="12"/>
        <v>0</v>
      </c>
      <c r="O21" s="65">
        <f t="shared" si="12"/>
        <v>0</v>
      </c>
      <c r="P21" s="55">
        <f t="shared" si="7"/>
        <v>0</v>
      </c>
    </row>
    <row r="22" s="33" customFormat="1" ht="33" customHeight="1" spans="1:16">
      <c r="A22" s="53"/>
      <c r="B22" s="53"/>
      <c r="C22" s="57"/>
      <c r="D22" s="57"/>
      <c r="E22" s="55"/>
      <c r="F22" s="53" t="s">
        <v>1199</v>
      </c>
      <c r="G22" s="53" t="s">
        <v>1200</v>
      </c>
      <c r="H22" s="54">
        <v>58</v>
      </c>
      <c r="I22" s="64"/>
      <c r="J22" s="64"/>
      <c r="K22" s="64"/>
      <c r="L22" s="54"/>
      <c r="M22" s="65"/>
      <c r="N22" s="65"/>
      <c r="O22" s="65"/>
      <c r="P22" s="55">
        <f t="shared" si="7"/>
        <v>0</v>
      </c>
    </row>
    <row r="23" s="33" customFormat="1" ht="33" customHeight="1" spans="1:16">
      <c r="A23" s="53"/>
      <c r="B23" s="60" t="s">
        <v>1201</v>
      </c>
      <c r="C23" s="56">
        <f>SUM(C13,C14)</f>
        <v>72</v>
      </c>
      <c r="D23" s="56">
        <f>SUM(D13,D14)</f>
        <v>68</v>
      </c>
      <c r="E23" s="55">
        <f>IFERROR($D23/C23,)</f>
        <v>0.944444444444444</v>
      </c>
      <c r="F23" s="53"/>
      <c r="G23" s="60" t="s">
        <v>1202</v>
      </c>
      <c r="H23" s="56">
        <f t="shared" ref="H23:O23" si="13">SUM(H13:H14)</f>
        <v>72</v>
      </c>
      <c r="I23" s="64">
        <f t="shared" si="13"/>
        <v>0</v>
      </c>
      <c r="J23" s="64">
        <f t="shared" si="13"/>
        <v>14</v>
      </c>
      <c r="K23" s="64">
        <f t="shared" si="13"/>
        <v>0</v>
      </c>
      <c r="L23" s="56">
        <f t="shared" si="13"/>
        <v>68</v>
      </c>
      <c r="M23" s="65">
        <f t="shared" si="13"/>
        <v>0</v>
      </c>
      <c r="N23" s="65">
        <f t="shared" si="13"/>
        <v>68</v>
      </c>
      <c r="O23" s="65">
        <f t="shared" si="13"/>
        <v>0</v>
      </c>
      <c r="P23" s="55">
        <f t="shared" si="7"/>
        <v>0.944444444444444</v>
      </c>
    </row>
  </sheetData>
  <mergeCells count="14">
    <mergeCell ref="A2:P2"/>
    <mergeCell ref="O3:P3"/>
    <mergeCell ref="A4:E4"/>
    <mergeCell ref="F4:P4"/>
    <mergeCell ref="H5:K5"/>
    <mergeCell ref="L5:O5"/>
    <mergeCell ref="A5:A6"/>
    <mergeCell ref="B5:B6"/>
    <mergeCell ref="C5:C6"/>
    <mergeCell ref="D5:D6"/>
    <mergeCell ref="E5:E6"/>
    <mergeCell ref="F5:F6"/>
    <mergeCell ref="G5:G6"/>
    <mergeCell ref="P5:P6"/>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
  <sheetViews>
    <sheetView workbookViewId="0">
      <selection activeCell="A1" sqref="A1"/>
    </sheetView>
  </sheetViews>
  <sheetFormatPr defaultColWidth="7.95833333333333" defaultRowHeight="12"/>
  <cols>
    <col min="1" max="1" width="38.1" style="1" customWidth="1"/>
    <col min="2" max="2" width="13.4583333333333" style="1" customWidth="1"/>
    <col min="3" max="3" width="9.725" style="1"/>
    <col min="4" max="4" width="9.81666666666667" style="1"/>
    <col min="5" max="5" width="9.725" style="1"/>
    <col min="6" max="6" width="9.81666666666667" style="1"/>
    <col min="7" max="9" width="9.725" style="1"/>
    <col min="10" max="16384" width="7.95833333333333" style="1"/>
  </cols>
  <sheetData>
    <row r="1" s="1" customFormat="1" ht="14.25" customHeight="1" spans="1:1">
      <c r="A1" s="4"/>
    </row>
    <row r="2" s="1" customFormat="1" ht="40.5" customHeight="1" spans="1:9">
      <c r="A2" s="5" t="s">
        <v>1203</v>
      </c>
      <c r="B2" s="5"/>
      <c r="C2" s="5"/>
      <c r="D2" s="5"/>
      <c r="E2" s="5"/>
      <c r="F2" s="5"/>
      <c r="G2" s="5"/>
      <c r="H2" s="5"/>
      <c r="I2" s="5"/>
    </row>
    <row r="3" s="1" customFormat="1" ht="24.75" customHeight="1" spans="1:9">
      <c r="A3" s="6"/>
      <c r="B3" s="7"/>
      <c r="C3" s="7"/>
      <c r="D3" s="7"/>
      <c r="E3" s="7"/>
      <c r="F3" s="7"/>
      <c r="G3" s="7"/>
      <c r="H3" s="8" t="s">
        <v>1</v>
      </c>
      <c r="I3" s="8"/>
    </row>
    <row r="4" s="2" customFormat="1" ht="74.25" customHeight="1" spans="1:9">
      <c r="A4" s="9" t="s">
        <v>2</v>
      </c>
      <c r="B4" s="9" t="s">
        <v>405</v>
      </c>
      <c r="C4" s="10" t="s">
        <v>1204</v>
      </c>
      <c r="D4" s="9" t="s">
        <v>1205</v>
      </c>
      <c r="E4" s="9" t="s">
        <v>1206</v>
      </c>
      <c r="F4" s="9" t="s">
        <v>1207</v>
      </c>
      <c r="G4" s="11" t="s">
        <v>1208</v>
      </c>
      <c r="H4" s="12" t="s">
        <v>1209</v>
      </c>
      <c r="I4" s="12" t="s">
        <v>1210</v>
      </c>
    </row>
    <row r="5" s="3" customFormat="1" ht="27.75" customHeight="1" spans="1:9">
      <c r="A5" s="13" t="s">
        <v>1211</v>
      </c>
      <c r="B5" s="15">
        <f t="shared" ref="B5:I5" si="0">SUM(B6:B10)</f>
        <v>0</v>
      </c>
      <c r="C5" s="15">
        <f t="shared" si="0"/>
        <v>0</v>
      </c>
      <c r="D5" s="15">
        <f t="shared" si="0"/>
        <v>0</v>
      </c>
      <c r="E5" s="15">
        <f t="shared" si="0"/>
        <v>0</v>
      </c>
      <c r="F5" s="15"/>
      <c r="G5" s="15">
        <f t="shared" si="0"/>
        <v>0</v>
      </c>
      <c r="H5" s="15">
        <f t="shared" si="0"/>
        <v>0</v>
      </c>
      <c r="I5" s="15">
        <f t="shared" si="0"/>
        <v>0</v>
      </c>
    </row>
    <row r="6" s="1" customFormat="1" ht="27.75" customHeight="1" spans="1:9">
      <c r="A6" s="16" t="s">
        <v>1212</v>
      </c>
      <c r="B6" s="17">
        <f t="shared" ref="B6:B10" si="1">SUM(C6:I6)</f>
        <v>0</v>
      </c>
      <c r="C6" s="17"/>
      <c r="D6" s="17"/>
      <c r="E6" s="17"/>
      <c r="F6" s="17"/>
      <c r="G6" s="20"/>
      <c r="H6" s="26"/>
      <c r="I6" s="30"/>
    </row>
    <row r="7" s="1" customFormat="1" ht="27.75" customHeight="1" spans="1:9">
      <c r="A7" s="16" t="s">
        <v>1213</v>
      </c>
      <c r="B7" s="17">
        <f t="shared" si="1"/>
        <v>0</v>
      </c>
      <c r="C7" s="17"/>
      <c r="D7" s="17"/>
      <c r="E7" s="17"/>
      <c r="F7" s="17"/>
      <c r="G7" s="20"/>
      <c r="H7" s="26"/>
      <c r="I7" s="30"/>
    </row>
    <row r="8" s="1" customFormat="1" ht="27.75" customHeight="1" spans="1:9">
      <c r="A8" s="21" t="s">
        <v>1214</v>
      </c>
      <c r="B8" s="17"/>
      <c r="C8" s="17"/>
      <c r="D8" s="17"/>
      <c r="E8" s="17"/>
      <c r="F8" s="17"/>
      <c r="G8" s="20"/>
      <c r="H8" s="26"/>
      <c r="I8" s="30"/>
    </row>
    <row r="9" s="1" customFormat="1" ht="27.75" customHeight="1" spans="1:9">
      <c r="A9" s="21" t="s">
        <v>1215</v>
      </c>
      <c r="B9" s="17">
        <f t="shared" si="1"/>
        <v>0</v>
      </c>
      <c r="C9" s="17"/>
      <c r="D9" s="17"/>
      <c r="E9" s="17"/>
      <c r="F9" s="17"/>
      <c r="G9" s="20"/>
      <c r="H9" s="26"/>
      <c r="I9" s="31"/>
    </row>
    <row r="10" s="1" customFormat="1" ht="27.75" customHeight="1" spans="1:9">
      <c r="A10" s="21" t="s">
        <v>1216</v>
      </c>
      <c r="B10" s="17">
        <f t="shared" si="1"/>
        <v>0</v>
      </c>
      <c r="C10" s="17"/>
      <c r="D10" s="17"/>
      <c r="E10" s="17"/>
      <c r="F10" s="17"/>
      <c r="G10" s="20"/>
      <c r="H10" s="20"/>
      <c r="I10" s="32"/>
    </row>
    <row r="11" s="3" customFormat="1" ht="27.75" customHeight="1" spans="1:9">
      <c r="A11" s="27" t="s">
        <v>1217</v>
      </c>
      <c r="B11" s="28">
        <f>D11+F11</f>
        <v>0</v>
      </c>
      <c r="C11" s="28"/>
      <c r="D11" s="28"/>
      <c r="E11" s="28"/>
      <c r="F11" s="28"/>
      <c r="G11" s="15"/>
      <c r="H11" s="15"/>
      <c r="I11" s="15"/>
    </row>
    <row r="12" s="1" customFormat="1" ht="27.75" customHeight="1" spans="1:9">
      <c r="A12" s="29" t="s">
        <v>1218</v>
      </c>
      <c r="B12" s="28">
        <f t="shared" ref="B12:I12" si="2">B5+B11</f>
        <v>0</v>
      </c>
      <c r="C12" s="28">
        <f t="shared" si="2"/>
        <v>0</v>
      </c>
      <c r="D12" s="28">
        <v>0</v>
      </c>
      <c r="E12" s="28">
        <f t="shared" si="2"/>
        <v>0</v>
      </c>
      <c r="F12" s="28"/>
      <c r="G12" s="15">
        <f t="shared" si="2"/>
        <v>0</v>
      </c>
      <c r="H12" s="15">
        <f t="shared" si="2"/>
        <v>0</v>
      </c>
      <c r="I12" s="15">
        <f t="shared" si="2"/>
        <v>0</v>
      </c>
    </row>
  </sheetData>
  <mergeCells count="2">
    <mergeCell ref="A2:I2"/>
    <mergeCell ref="H3:I3"/>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2"/>
  <sheetViews>
    <sheetView workbookViewId="0">
      <selection activeCell="H28" sqref="H28"/>
    </sheetView>
  </sheetViews>
  <sheetFormatPr defaultColWidth="7.95833333333333" defaultRowHeight="12"/>
  <cols>
    <col min="1" max="1" width="38.1" style="1" customWidth="1"/>
    <col min="2" max="2" width="13.4583333333333" style="1" customWidth="1"/>
    <col min="3" max="9" width="9.725" style="1"/>
    <col min="10" max="16384" width="7.95833333333333" style="1"/>
  </cols>
  <sheetData>
    <row r="1" s="1" customFormat="1" ht="14.25" customHeight="1" spans="1:1">
      <c r="A1" s="4"/>
    </row>
    <row r="2" s="1" customFormat="1" ht="40.5" customHeight="1" spans="1:9">
      <c r="A2" s="5" t="s">
        <v>1219</v>
      </c>
      <c r="B2" s="5"/>
      <c r="C2" s="5"/>
      <c r="D2" s="5"/>
      <c r="E2" s="5"/>
      <c r="F2" s="5"/>
      <c r="G2" s="5"/>
      <c r="H2" s="5"/>
      <c r="I2" s="5"/>
    </row>
    <row r="3" s="1" customFormat="1" ht="24.75" customHeight="1" spans="1:9">
      <c r="A3" s="6"/>
      <c r="B3" s="7"/>
      <c r="C3" s="7"/>
      <c r="D3" s="7"/>
      <c r="E3" s="7"/>
      <c r="F3" s="7"/>
      <c r="G3" s="7"/>
      <c r="H3" s="8" t="s">
        <v>1</v>
      </c>
      <c r="I3" s="8"/>
    </row>
    <row r="4" s="2" customFormat="1" ht="74.25" customHeight="1" spans="1:9">
      <c r="A4" s="9" t="s">
        <v>2</v>
      </c>
      <c r="B4" s="9" t="s">
        <v>405</v>
      </c>
      <c r="C4" s="10" t="s">
        <v>1204</v>
      </c>
      <c r="D4" s="9" t="s">
        <v>1205</v>
      </c>
      <c r="E4" s="9" t="s">
        <v>1206</v>
      </c>
      <c r="F4" s="9" t="s">
        <v>1207</v>
      </c>
      <c r="G4" s="11" t="s">
        <v>1208</v>
      </c>
      <c r="H4" s="12" t="s">
        <v>1209</v>
      </c>
      <c r="I4" s="12" t="s">
        <v>1210</v>
      </c>
    </row>
    <row r="5" s="3" customFormat="1" ht="27.75" customHeight="1" spans="1:9">
      <c r="A5" s="13" t="s">
        <v>1220</v>
      </c>
      <c r="B5" s="14">
        <f t="shared" ref="B5:I5" si="0">SUM(B6:B8)</f>
        <v>0</v>
      </c>
      <c r="C5" s="14">
        <f t="shared" si="0"/>
        <v>0</v>
      </c>
      <c r="D5" s="14">
        <v>0</v>
      </c>
      <c r="E5" s="14">
        <v>0</v>
      </c>
      <c r="F5" s="14">
        <f t="shared" si="0"/>
        <v>0</v>
      </c>
      <c r="G5" s="15">
        <f t="shared" si="0"/>
        <v>0</v>
      </c>
      <c r="H5" s="15">
        <f t="shared" si="0"/>
        <v>0</v>
      </c>
      <c r="I5" s="15">
        <f t="shared" si="0"/>
        <v>0</v>
      </c>
    </row>
    <row r="6" s="1" customFormat="1" ht="27.75" customHeight="1" spans="1:9">
      <c r="A6" s="16" t="s">
        <v>1221</v>
      </c>
      <c r="B6" s="17"/>
      <c r="C6" s="17"/>
      <c r="D6" s="17"/>
      <c r="E6" s="17"/>
      <c r="F6" s="17"/>
      <c r="G6" s="18"/>
      <c r="H6" s="19"/>
      <c r="I6" s="23"/>
    </row>
    <row r="7" s="1" customFormat="1" ht="27.75" customHeight="1" spans="1:9">
      <c r="A7" s="16" t="s">
        <v>1222</v>
      </c>
      <c r="B7" s="20"/>
      <c r="C7" s="20"/>
      <c r="D7" s="17"/>
      <c r="E7" s="17"/>
      <c r="F7" s="17"/>
      <c r="G7" s="18"/>
      <c r="H7" s="19"/>
      <c r="I7" s="24"/>
    </row>
    <row r="8" s="1" customFormat="1" ht="27.75" customHeight="1" spans="1:9">
      <c r="A8" s="21" t="s">
        <v>1223</v>
      </c>
      <c r="B8" s="22"/>
      <c r="C8" s="20"/>
      <c r="D8" s="17"/>
      <c r="E8" s="17"/>
      <c r="F8" s="17"/>
      <c r="G8" s="18"/>
      <c r="H8" s="18"/>
      <c r="I8" s="25"/>
    </row>
    <row r="22" spans="15:15">
      <c r="O22" s="1" t="s">
        <v>1224</v>
      </c>
    </row>
  </sheetData>
  <mergeCells count="2">
    <mergeCell ref="A2:I2"/>
    <mergeCell ref="H3:I3"/>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1"/>
  <sheetViews>
    <sheetView showGridLines="0" zoomScale="120" zoomScaleNormal="120" workbookViewId="0">
      <selection activeCell="D26" sqref="D26"/>
    </sheetView>
  </sheetViews>
  <sheetFormatPr defaultColWidth="8.70833333333333" defaultRowHeight="13.5" customHeight="1" outlineLevelCol="6"/>
  <cols>
    <col min="1" max="1" width="9.14166666666667" customWidth="1"/>
    <col min="2" max="2" width="48.575" customWidth="1"/>
    <col min="3" max="4" width="10.7083333333333" customWidth="1"/>
    <col min="5" max="5" width="10.7083333333333" style="262" customWidth="1"/>
    <col min="6" max="6" width="10.7083333333333" customWidth="1"/>
    <col min="7" max="7" width="11.2833333333333" customWidth="1"/>
  </cols>
  <sheetData>
    <row r="1" ht="14.25" customHeight="1" spans="1:7">
      <c r="A1" s="263"/>
      <c r="B1" s="264"/>
      <c r="F1" s="265" t="s">
        <v>62</v>
      </c>
      <c r="G1" s="265"/>
    </row>
    <row r="2" ht="24" customHeight="1" spans="1:7">
      <c r="A2" s="266" t="s">
        <v>63</v>
      </c>
      <c r="B2" s="266"/>
      <c r="C2" s="266"/>
      <c r="D2" s="266"/>
      <c r="E2" s="267"/>
      <c r="F2" s="266"/>
      <c r="G2" s="266"/>
    </row>
    <row r="3" ht="14.25" customHeight="1" spans="1:7">
      <c r="A3" s="268"/>
      <c r="G3" s="269" t="s">
        <v>1</v>
      </c>
    </row>
    <row r="4" ht="33" customHeight="1" spans="1:7">
      <c r="A4" s="270" t="s">
        <v>2</v>
      </c>
      <c r="B4" s="271"/>
      <c r="C4" s="272" t="s">
        <v>3</v>
      </c>
      <c r="D4" s="273" t="s">
        <v>4</v>
      </c>
      <c r="E4" s="274" t="s">
        <v>5</v>
      </c>
      <c r="F4" s="275"/>
      <c r="G4" s="276"/>
    </row>
    <row r="5" ht="63" customHeight="1" spans="1:7">
      <c r="A5" s="277" t="s">
        <v>6</v>
      </c>
      <c r="B5" s="278" t="s">
        <v>7</v>
      </c>
      <c r="C5" s="279"/>
      <c r="D5" s="279"/>
      <c r="E5" s="280" t="s">
        <v>8</v>
      </c>
      <c r="F5" s="281" t="s">
        <v>9</v>
      </c>
      <c r="G5" s="282" t="s">
        <v>10</v>
      </c>
    </row>
    <row r="6" customHeight="1" spans="1:7">
      <c r="A6" s="283" t="s">
        <v>64</v>
      </c>
      <c r="B6" s="284" t="s">
        <v>65</v>
      </c>
      <c r="C6" s="285">
        <v>45276</v>
      </c>
      <c r="D6" s="285">
        <v>29320</v>
      </c>
      <c r="E6" s="286">
        <v>36211.784288</v>
      </c>
      <c r="F6" s="287">
        <f t="shared" ref="F6:F30" si="0">IFERROR($E6/C6,"")</f>
        <v>0.799800872161852</v>
      </c>
      <c r="G6" s="287">
        <f t="shared" ref="G6:G30" si="1">IFERROR($E6/D6,"")</f>
        <v>1.23505403437926</v>
      </c>
    </row>
    <row r="7" customHeight="1" spans="1:7">
      <c r="A7" s="283" t="s">
        <v>66</v>
      </c>
      <c r="B7" s="284" t="s">
        <v>67</v>
      </c>
      <c r="C7" s="285"/>
      <c r="D7" s="285"/>
      <c r="E7" s="286"/>
      <c r="F7" s="287" t="str">
        <f t="shared" si="0"/>
        <v/>
      </c>
      <c r="G7" s="287" t="str">
        <f t="shared" si="1"/>
        <v/>
      </c>
    </row>
    <row r="8" customHeight="1" spans="1:7">
      <c r="A8" s="283" t="s">
        <v>68</v>
      </c>
      <c r="B8" s="284" t="s">
        <v>69</v>
      </c>
      <c r="C8" s="285">
        <v>262</v>
      </c>
      <c r="D8" s="285">
        <v>140</v>
      </c>
      <c r="E8" s="286">
        <v>252.5</v>
      </c>
      <c r="F8" s="287">
        <f t="shared" si="0"/>
        <v>0.963740458015267</v>
      </c>
      <c r="G8" s="287">
        <f t="shared" si="1"/>
        <v>1.80357142857143</v>
      </c>
    </row>
    <row r="9" customHeight="1" spans="1:7">
      <c r="A9" s="283" t="s">
        <v>70</v>
      </c>
      <c r="B9" s="284" t="s">
        <v>71</v>
      </c>
      <c r="C9" s="285">
        <v>19110</v>
      </c>
      <c r="D9" s="285">
        <v>15626</v>
      </c>
      <c r="E9" s="286">
        <v>18410.49</v>
      </c>
      <c r="F9" s="287">
        <f t="shared" si="0"/>
        <v>0.963395604395604</v>
      </c>
      <c r="G9" s="287">
        <f t="shared" si="1"/>
        <v>1.17819595545885</v>
      </c>
    </row>
    <row r="10" customHeight="1" spans="1:7">
      <c r="A10" s="283" t="s">
        <v>72</v>
      </c>
      <c r="B10" s="284" t="s">
        <v>73</v>
      </c>
      <c r="C10" s="285">
        <v>49056</v>
      </c>
      <c r="D10" s="285">
        <v>54501</v>
      </c>
      <c r="E10" s="286">
        <v>50020.2</v>
      </c>
      <c r="F10" s="287">
        <f t="shared" si="0"/>
        <v>1.01965508806262</v>
      </c>
      <c r="G10" s="287">
        <f t="shared" si="1"/>
        <v>0.917784994770738</v>
      </c>
    </row>
    <row r="11" customHeight="1" spans="1:7">
      <c r="A11" s="283" t="s">
        <v>74</v>
      </c>
      <c r="B11" s="284" t="s">
        <v>75</v>
      </c>
      <c r="C11" s="285">
        <v>258</v>
      </c>
      <c r="D11" s="285">
        <v>512</v>
      </c>
      <c r="E11" s="286">
        <v>262.47</v>
      </c>
      <c r="F11" s="287">
        <f t="shared" si="0"/>
        <v>1.01732558139535</v>
      </c>
      <c r="G11" s="287">
        <f t="shared" si="1"/>
        <v>0.51263671875</v>
      </c>
    </row>
    <row r="12" customHeight="1" spans="1:7">
      <c r="A12" s="283" t="s">
        <v>76</v>
      </c>
      <c r="B12" s="284" t="s">
        <v>77</v>
      </c>
      <c r="C12" s="285">
        <v>1645</v>
      </c>
      <c r="D12" s="285">
        <v>1350</v>
      </c>
      <c r="E12" s="286">
        <v>1743.46</v>
      </c>
      <c r="F12" s="287">
        <f t="shared" si="0"/>
        <v>1.05985410334346</v>
      </c>
      <c r="G12" s="287">
        <f t="shared" si="1"/>
        <v>1.29145185185185</v>
      </c>
    </row>
    <row r="13" customHeight="1" spans="1:7">
      <c r="A13" s="283" t="s">
        <v>78</v>
      </c>
      <c r="B13" s="284" t="s">
        <v>79</v>
      </c>
      <c r="C13" s="285">
        <v>107682</v>
      </c>
      <c r="D13" s="285">
        <v>84451</v>
      </c>
      <c r="E13" s="286">
        <v>111678.86008</v>
      </c>
      <c r="F13" s="287">
        <f t="shared" si="0"/>
        <v>1.03711725339425</v>
      </c>
      <c r="G13" s="287">
        <f t="shared" si="1"/>
        <v>1.32241015594842</v>
      </c>
    </row>
    <row r="14" customHeight="1" spans="1:7">
      <c r="A14" s="283" t="s">
        <v>80</v>
      </c>
      <c r="B14" s="284" t="s">
        <v>81</v>
      </c>
      <c r="C14" s="285">
        <v>23289</v>
      </c>
      <c r="D14" s="285">
        <v>16399</v>
      </c>
      <c r="E14" s="286">
        <v>27879.55998</v>
      </c>
      <c r="F14" s="287">
        <f t="shared" si="0"/>
        <v>1.19711279917558</v>
      </c>
      <c r="G14" s="287">
        <f t="shared" si="1"/>
        <v>1.7000768327337</v>
      </c>
    </row>
    <row r="15" customHeight="1" spans="1:7">
      <c r="A15" s="283" t="s">
        <v>82</v>
      </c>
      <c r="B15" s="284" t="s">
        <v>83</v>
      </c>
      <c r="C15" s="285">
        <v>1305</v>
      </c>
      <c r="D15" s="285">
        <v>14833</v>
      </c>
      <c r="E15" s="286">
        <v>311.74422</v>
      </c>
      <c r="F15" s="287">
        <f t="shared" si="0"/>
        <v>0.238884459770115</v>
      </c>
      <c r="G15" s="287">
        <f t="shared" si="1"/>
        <v>0.0210169365603721</v>
      </c>
    </row>
    <row r="16" customHeight="1" spans="1:7">
      <c r="A16" s="283" t="s">
        <v>84</v>
      </c>
      <c r="B16" s="284" t="s">
        <v>85</v>
      </c>
      <c r="C16" s="285">
        <v>20755</v>
      </c>
      <c r="D16" s="285">
        <v>6629</v>
      </c>
      <c r="E16" s="286">
        <v>19925.67</v>
      </c>
      <c r="F16" s="287">
        <f t="shared" si="0"/>
        <v>0.960041917610214</v>
      </c>
      <c r="G16" s="287">
        <f t="shared" si="1"/>
        <v>3.0058334590436</v>
      </c>
    </row>
    <row r="17" customHeight="1" spans="1:7">
      <c r="A17" s="283" t="s">
        <v>86</v>
      </c>
      <c r="B17" s="284" t="s">
        <v>87</v>
      </c>
      <c r="C17" s="285">
        <v>73252</v>
      </c>
      <c r="D17" s="285">
        <v>82502</v>
      </c>
      <c r="E17" s="286">
        <v>38545.027364</v>
      </c>
      <c r="F17" s="287">
        <f t="shared" si="0"/>
        <v>0.526197610495277</v>
      </c>
      <c r="G17" s="287">
        <f t="shared" si="1"/>
        <v>0.467201126809047</v>
      </c>
    </row>
    <row r="18" customHeight="1" spans="1:7">
      <c r="A18" s="283" t="s">
        <v>88</v>
      </c>
      <c r="B18" s="284" t="s">
        <v>89</v>
      </c>
      <c r="C18" s="285">
        <v>15301</v>
      </c>
      <c r="D18" s="285">
        <v>3599</v>
      </c>
      <c r="E18" s="286">
        <v>14396.99</v>
      </c>
      <c r="F18" s="287">
        <f t="shared" si="0"/>
        <v>0.940918240637867</v>
      </c>
      <c r="G18" s="287">
        <f t="shared" si="1"/>
        <v>4.00027507641011</v>
      </c>
    </row>
    <row r="19" customHeight="1" spans="1:7">
      <c r="A19" s="283" t="s">
        <v>90</v>
      </c>
      <c r="B19" s="284" t="s">
        <v>91</v>
      </c>
      <c r="C19" s="285">
        <v>336</v>
      </c>
      <c r="D19" s="285">
        <v>938</v>
      </c>
      <c r="E19" s="286">
        <v>199.39</v>
      </c>
      <c r="F19" s="287">
        <f t="shared" si="0"/>
        <v>0.593422619047619</v>
      </c>
      <c r="G19" s="287">
        <f t="shared" si="1"/>
        <v>0.212569296375267</v>
      </c>
    </row>
    <row r="20" customHeight="1" spans="1:7">
      <c r="A20" s="283" t="s">
        <v>92</v>
      </c>
      <c r="B20" s="284" t="s">
        <v>93</v>
      </c>
      <c r="C20" s="285">
        <v>340</v>
      </c>
      <c r="D20" s="285">
        <v>573</v>
      </c>
      <c r="E20" s="286">
        <v>296.62</v>
      </c>
      <c r="F20" s="287">
        <f t="shared" si="0"/>
        <v>0.872411764705882</v>
      </c>
      <c r="G20" s="287">
        <f t="shared" si="1"/>
        <v>0.517661431064572</v>
      </c>
    </row>
    <row r="21" customHeight="1" spans="1:7">
      <c r="A21" s="283" t="s">
        <v>94</v>
      </c>
      <c r="B21" s="284" t="s">
        <v>95</v>
      </c>
      <c r="C21" s="285"/>
      <c r="D21" s="285"/>
      <c r="E21" s="286"/>
      <c r="F21" s="287" t="str">
        <f t="shared" si="0"/>
        <v/>
      </c>
      <c r="G21" s="287" t="str">
        <f t="shared" si="1"/>
        <v/>
      </c>
    </row>
    <row r="22" customHeight="1" spans="1:7">
      <c r="A22" s="283" t="s">
        <v>96</v>
      </c>
      <c r="B22" s="284" t="s">
        <v>97</v>
      </c>
      <c r="C22" s="285"/>
      <c r="D22" s="285"/>
      <c r="E22" s="286"/>
      <c r="F22" s="287" t="str">
        <f t="shared" si="0"/>
        <v/>
      </c>
      <c r="G22" s="287" t="str">
        <f t="shared" si="1"/>
        <v/>
      </c>
    </row>
    <row r="23" customHeight="1" spans="1:7">
      <c r="A23" s="283" t="s">
        <v>98</v>
      </c>
      <c r="B23" s="284" t="s">
        <v>99</v>
      </c>
      <c r="C23" s="285">
        <v>3644</v>
      </c>
      <c r="D23" s="285">
        <v>2188</v>
      </c>
      <c r="E23" s="286">
        <v>2258.31</v>
      </c>
      <c r="F23" s="287">
        <f t="shared" si="0"/>
        <v>0.619733809001098</v>
      </c>
      <c r="G23" s="287">
        <f t="shared" si="1"/>
        <v>1.03213436928702</v>
      </c>
    </row>
    <row r="24" customHeight="1" spans="1:7">
      <c r="A24" s="283" t="s">
        <v>100</v>
      </c>
      <c r="B24" s="284" t="s">
        <v>101</v>
      </c>
      <c r="C24" s="285">
        <v>6483</v>
      </c>
      <c r="D24" s="285">
        <v>5409</v>
      </c>
      <c r="E24" s="286">
        <v>6922.86</v>
      </c>
      <c r="F24" s="287">
        <f t="shared" si="0"/>
        <v>1.0678482184174</v>
      </c>
      <c r="G24" s="287">
        <f t="shared" si="1"/>
        <v>1.27987798114254</v>
      </c>
    </row>
    <row r="25" customHeight="1" spans="1:7">
      <c r="A25" s="283" t="s">
        <v>102</v>
      </c>
      <c r="B25" s="284" t="s">
        <v>103</v>
      </c>
      <c r="C25" s="285">
        <v>2799</v>
      </c>
      <c r="D25" s="285">
        <v>231</v>
      </c>
      <c r="E25" s="286">
        <v>3039.61</v>
      </c>
      <c r="F25" s="287">
        <f t="shared" si="0"/>
        <v>1.08596284387281</v>
      </c>
      <c r="G25" s="287">
        <f t="shared" si="1"/>
        <v>13.1584848484848</v>
      </c>
    </row>
    <row r="26" customHeight="1" spans="1:7">
      <c r="A26" s="283" t="s">
        <v>104</v>
      </c>
      <c r="B26" s="284" t="s">
        <v>105</v>
      </c>
      <c r="C26" s="285">
        <v>3065</v>
      </c>
      <c r="D26" s="285">
        <v>2195</v>
      </c>
      <c r="E26" s="286">
        <v>3419.43</v>
      </c>
      <c r="F26" s="287">
        <f t="shared" si="0"/>
        <v>1.11563784665579</v>
      </c>
      <c r="G26" s="287">
        <f t="shared" si="1"/>
        <v>1.55782687927107</v>
      </c>
    </row>
    <row r="27" customHeight="1" spans="1:7">
      <c r="A27" s="283" t="s">
        <v>106</v>
      </c>
      <c r="B27" s="284" t="s">
        <v>107</v>
      </c>
      <c r="C27" s="285">
        <v>4000</v>
      </c>
      <c r="D27" s="285"/>
      <c r="E27" s="286">
        <v>4000</v>
      </c>
      <c r="F27" s="287">
        <f t="shared" si="0"/>
        <v>1</v>
      </c>
      <c r="G27" s="287" t="str">
        <f t="shared" si="1"/>
        <v/>
      </c>
    </row>
    <row r="28" customHeight="1" spans="1:7">
      <c r="A28" s="283" t="s">
        <v>108</v>
      </c>
      <c r="B28" s="284" t="s">
        <v>109</v>
      </c>
      <c r="C28" s="285">
        <v>500</v>
      </c>
      <c r="D28" s="285">
        <v>80</v>
      </c>
      <c r="E28" s="286">
        <v>500</v>
      </c>
      <c r="F28" s="287">
        <f t="shared" si="0"/>
        <v>1</v>
      </c>
      <c r="G28" s="287">
        <f t="shared" si="1"/>
        <v>6.25</v>
      </c>
    </row>
    <row r="29" customHeight="1" spans="1:7">
      <c r="A29" s="288" t="s">
        <v>110</v>
      </c>
      <c r="B29" s="289" t="s">
        <v>111</v>
      </c>
      <c r="C29" s="290">
        <v>13000</v>
      </c>
      <c r="D29" s="290">
        <v>10333</v>
      </c>
      <c r="E29" s="291">
        <v>10500</v>
      </c>
      <c r="F29" s="287">
        <f t="shared" si="0"/>
        <v>0.807692307692308</v>
      </c>
      <c r="G29" s="287">
        <f t="shared" si="1"/>
        <v>1.01616181167134</v>
      </c>
    </row>
    <row r="30" customHeight="1" spans="1:7">
      <c r="A30" s="288" t="s">
        <v>112</v>
      </c>
      <c r="B30" s="289" t="s">
        <v>113</v>
      </c>
      <c r="C30" s="290">
        <v>154</v>
      </c>
      <c r="D30" s="290">
        <v>20</v>
      </c>
      <c r="E30" s="291">
        <v>59</v>
      </c>
      <c r="F30" s="287">
        <f t="shared" si="0"/>
        <v>0.383116883116883</v>
      </c>
      <c r="G30" s="287">
        <f t="shared" si="1"/>
        <v>2.95</v>
      </c>
    </row>
    <row r="31" ht="16.5" customHeight="1" spans="1:7">
      <c r="A31" s="292"/>
      <c r="B31" s="293" t="s">
        <v>114</v>
      </c>
      <c r="C31" s="285">
        <f>SUM(C6:C30)</f>
        <v>391512</v>
      </c>
      <c r="D31" s="285">
        <f>SUM(D6:D30)</f>
        <v>331829</v>
      </c>
      <c r="E31" s="286">
        <f>SUM(E6:E30)</f>
        <v>350833.975932</v>
      </c>
      <c r="F31" s="287">
        <f>E31/C31</f>
        <v>0.896100185772083</v>
      </c>
      <c r="G31" s="287">
        <f>E31/D31</f>
        <v>1.05727340266221</v>
      </c>
    </row>
  </sheetData>
  <mergeCells count="5">
    <mergeCell ref="A2:G2"/>
    <mergeCell ref="A4:B4"/>
    <mergeCell ref="E4:G4"/>
    <mergeCell ref="C4:C5"/>
    <mergeCell ref="D4:D5"/>
  </mergeCells>
  <pageMargins left="0.32" right="0.32" top="0.36" bottom="0.36" header="0.32" footer="0.18"/>
  <pageSetup paperSize="8" fitToHeight="0" orientation="portrait"/>
  <headerFooter>
    <oddFooter>&amp;C&amp;P/&amp;N</oddFooter>
    <evenFooter>&amp;C&amp;P/&amp;N</even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2"/>
  <sheetViews>
    <sheetView showGridLines="0" workbookViewId="0">
      <selection activeCell="E55" sqref="E55"/>
    </sheetView>
  </sheetViews>
  <sheetFormatPr defaultColWidth="8.70833333333333" defaultRowHeight="13.5" customHeight="1"/>
  <cols>
    <col min="1" max="1" width="10.7083333333333" customWidth="1"/>
    <col min="2" max="2" width="41.2833333333333" customWidth="1"/>
    <col min="3" max="5" width="10.7083333333333" customWidth="1"/>
    <col min="6" max="6" width="9.28333333333333" customWidth="1"/>
    <col min="7" max="7" width="11" customWidth="1"/>
    <col min="8" max="8" width="13.575" customWidth="1"/>
    <col min="9" max="9" width="41.2833333333333" customWidth="1"/>
    <col min="10" max="12" width="10.7083333333333" customWidth="1"/>
    <col min="13" max="13" width="9.28333333333333" customWidth="1"/>
    <col min="14" max="14" width="11.425" customWidth="1"/>
  </cols>
  <sheetData>
    <row r="1" ht="18" customHeight="1" spans="1:5">
      <c r="A1" s="226"/>
      <c r="C1" s="227"/>
      <c r="D1" s="227"/>
      <c r="E1" s="227"/>
    </row>
    <row r="2" ht="24" customHeight="1" spans="1:14">
      <c r="A2" s="228" t="s">
        <v>115</v>
      </c>
      <c r="B2" s="228"/>
      <c r="C2" s="228"/>
      <c r="D2" s="228"/>
      <c r="E2" s="228"/>
      <c r="F2" s="228"/>
      <c r="G2" s="228"/>
      <c r="H2" s="228"/>
      <c r="I2" s="228"/>
      <c r="J2" s="228"/>
      <c r="K2" s="228"/>
      <c r="L2" s="228"/>
      <c r="M2" s="228"/>
      <c r="N2" s="228"/>
    </row>
    <row r="3" ht="20.25" customHeight="1" spans="1:14">
      <c r="A3" s="229"/>
      <c r="M3" s="248" t="s">
        <v>1</v>
      </c>
      <c r="N3" s="248"/>
    </row>
    <row r="4" ht="31.5" customHeight="1" spans="1:14">
      <c r="A4" s="230" t="s">
        <v>116</v>
      </c>
      <c r="B4" s="230"/>
      <c r="C4" s="230"/>
      <c r="D4" s="230"/>
      <c r="E4" s="230"/>
      <c r="F4" s="230"/>
      <c r="G4" s="230"/>
      <c r="H4" s="230" t="s">
        <v>117</v>
      </c>
      <c r="I4" s="230"/>
      <c r="J4" s="230"/>
      <c r="K4" s="230"/>
      <c r="L4" s="230"/>
      <c r="M4" s="230"/>
      <c r="N4" s="230"/>
    </row>
    <row r="5" ht="22.5" customHeight="1" spans="1:14">
      <c r="A5" s="231" t="s">
        <v>6</v>
      </c>
      <c r="B5" s="232" t="s">
        <v>2</v>
      </c>
      <c r="C5" s="233" t="s">
        <v>3</v>
      </c>
      <c r="D5" s="233" t="s">
        <v>4</v>
      </c>
      <c r="E5" s="234" t="s">
        <v>5</v>
      </c>
      <c r="F5" s="235"/>
      <c r="G5" s="236"/>
      <c r="H5" s="231" t="s">
        <v>6</v>
      </c>
      <c r="I5" s="232" t="s">
        <v>2</v>
      </c>
      <c r="J5" s="233" t="s">
        <v>3</v>
      </c>
      <c r="K5" s="233" t="s">
        <v>4</v>
      </c>
      <c r="L5" s="234" t="s">
        <v>5</v>
      </c>
      <c r="M5" s="235"/>
      <c r="N5" s="236"/>
    </row>
    <row r="6" ht="63" customHeight="1" spans="1:14">
      <c r="A6" s="231"/>
      <c r="B6" s="232"/>
      <c r="C6" s="237"/>
      <c r="D6" s="237"/>
      <c r="E6" s="238" t="s">
        <v>8</v>
      </c>
      <c r="F6" s="239" t="s">
        <v>9</v>
      </c>
      <c r="G6" s="239" t="s">
        <v>10</v>
      </c>
      <c r="H6" s="231"/>
      <c r="I6" s="232"/>
      <c r="J6" s="237"/>
      <c r="K6" s="237"/>
      <c r="L6" s="238" t="s">
        <v>8</v>
      </c>
      <c r="M6" s="239" t="s">
        <v>9</v>
      </c>
      <c r="N6" s="239" t="s">
        <v>10</v>
      </c>
    </row>
    <row r="7" ht="16.5" customHeight="1" spans="1:14">
      <c r="A7" s="240"/>
      <c r="B7" s="241" t="s">
        <v>118</v>
      </c>
      <c r="C7" s="242">
        <v>126128</v>
      </c>
      <c r="D7" s="242">
        <v>119712</v>
      </c>
      <c r="E7" s="242">
        <v>122634</v>
      </c>
      <c r="F7" s="243">
        <f t="shared" ref="F7:F51" si="0">IFERROR($E7/C7,"")</f>
        <v>0.972297983001395</v>
      </c>
      <c r="G7" s="243">
        <f t="shared" ref="G7:G51" si="1">IFERROR($E7/D7,"")</f>
        <v>1.02440858059342</v>
      </c>
      <c r="H7" s="240"/>
      <c r="I7" s="241" t="s">
        <v>119</v>
      </c>
      <c r="J7" s="249">
        <v>391512</v>
      </c>
      <c r="K7" s="250">
        <v>331829</v>
      </c>
      <c r="L7" s="250">
        <v>350834</v>
      </c>
      <c r="M7" s="251">
        <f>IFERROR($L7/J7,"")</f>
        <v>0.896100247246572</v>
      </c>
      <c r="N7" s="251">
        <f>IFERROR($L7/K7,"")</f>
        <v>1.05727347519355</v>
      </c>
    </row>
    <row r="8" ht="16.5" customHeight="1" spans="1:14">
      <c r="A8" s="244" t="s">
        <v>120</v>
      </c>
      <c r="B8" s="240" t="s">
        <v>121</v>
      </c>
      <c r="C8" s="245">
        <f>SUM(C9,C81,C78,C85,C90,C96,C97)</f>
        <v>296230</v>
      </c>
      <c r="D8" s="245">
        <f>SUM(D9,D81,D78,D85,D90,D96,D97)</f>
        <v>270036</v>
      </c>
      <c r="E8" s="245">
        <f>SUM(E9,E78,E81,E85,E90,E96,E97)</f>
        <v>259687</v>
      </c>
      <c r="F8" s="243">
        <f t="shared" si="0"/>
        <v>0.876639773149242</v>
      </c>
      <c r="G8" s="243">
        <f t="shared" si="1"/>
        <v>0.96167548030633</v>
      </c>
      <c r="H8" s="244" t="s">
        <v>122</v>
      </c>
      <c r="I8" s="240" t="s">
        <v>123</v>
      </c>
      <c r="J8" s="249">
        <f>J9+J78+J81+J83+J85+J90+J91+J92</f>
        <v>27446</v>
      </c>
      <c r="K8" s="249">
        <f>K9+K78+K81+K83+K85+K90+K91+K92</f>
        <v>33541</v>
      </c>
      <c r="L8" s="249">
        <f>L9+L78+L81+L83+L85+L90+L91+L92</f>
        <v>29804</v>
      </c>
      <c r="M8" s="251">
        <f>IFERROR($L8/J8,"")</f>
        <v>1.08591415871165</v>
      </c>
      <c r="N8" s="251">
        <f>IFERROR($L8/K8,"")</f>
        <v>0.888584120926627</v>
      </c>
    </row>
    <row r="9" ht="16.5" customHeight="1" spans="1:14">
      <c r="A9" s="244"/>
      <c r="B9" s="240" t="s">
        <v>124</v>
      </c>
      <c r="C9" s="245">
        <f>SUM(C10,C17,C56)</f>
        <v>271202</v>
      </c>
      <c r="D9" s="242">
        <f>SUM(D10,D17,D56)</f>
        <v>235345</v>
      </c>
      <c r="E9" s="246">
        <f>SUM(E10,E17,E56)</f>
        <v>232280</v>
      </c>
      <c r="F9" s="243">
        <f t="shared" si="0"/>
        <v>0.856483359267262</v>
      </c>
      <c r="G9" s="243">
        <f t="shared" si="1"/>
        <v>0.986976566317534</v>
      </c>
      <c r="H9" s="244" t="s">
        <v>125</v>
      </c>
      <c r="I9" s="240" t="s">
        <v>125</v>
      </c>
      <c r="J9" s="252"/>
      <c r="K9" s="252"/>
      <c r="L9" s="252"/>
      <c r="M9" s="253" t="str">
        <f>IFERROR($L9/J9,"")</f>
        <v/>
      </c>
      <c r="N9" s="253" t="str">
        <f>IFERROR($L9/K9,"")</f>
        <v/>
      </c>
    </row>
    <row r="10" ht="16.5" customHeight="1" spans="1:14">
      <c r="A10" s="244" t="s">
        <v>126</v>
      </c>
      <c r="B10" s="240" t="s">
        <v>127</v>
      </c>
      <c r="C10" s="245">
        <v>7310</v>
      </c>
      <c r="D10" s="242">
        <v>6996</v>
      </c>
      <c r="E10" s="246">
        <v>7310</v>
      </c>
      <c r="F10" s="243">
        <f t="shared" si="0"/>
        <v>1</v>
      </c>
      <c r="G10" s="243">
        <f t="shared" si="1"/>
        <v>1.04488279016581</v>
      </c>
      <c r="H10" s="244"/>
      <c r="I10" s="240"/>
      <c r="J10" s="254"/>
      <c r="K10" s="255"/>
      <c r="L10" s="255"/>
      <c r="M10" s="253"/>
      <c r="N10" s="253"/>
    </row>
    <row r="11" ht="16.5" customHeight="1" spans="1:14">
      <c r="A11" s="244" t="s">
        <v>128</v>
      </c>
      <c r="B11" s="240" t="s">
        <v>129</v>
      </c>
      <c r="C11" s="247"/>
      <c r="D11" s="247">
        <v>437</v>
      </c>
      <c r="E11" s="247"/>
      <c r="F11" s="243" t="str">
        <f t="shared" si="0"/>
        <v/>
      </c>
      <c r="G11" s="243">
        <f t="shared" si="1"/>
        <v>0</v>
      </c>
      <c r="H11" s="244"/>
      <c r="I11" s="240"/>
      <c r="J11" s="254"/>
      <c r="K11" s="255"/>
      <c r="L11" s="255"/>
      <c r="M11" s="253"/>
      <c r="N11" s="253"/>
    </row>
    <row r="12" ht="16.5" customHeight="1" spans="1:14">
      <c r="A12" s="244" t="s">
        <v>130</v>
      </c>
      <c r="B12" s="240" t="s">
        <v>131</v>
      </c>
      <c r="C12" s="247"/>
      <c r="D12" s="247">
        <v>287</v>
      </c>
      <c r="E12" s="247"/>
      <c r="F12" s="243" t="str">
        <f t="shared" si="0"/>
        <v/>
      </c>
      <c r="G12" s="243">
        <f t="shared" si="1"/>
        <v>0</v>
      </c>
      <c r="H12" s="244"/>
      <c r="I12" s="240"/>
      <c r="J12" s="254"/>
      <c r="K12" s="255"/>
      <c r="L12" s="255"/>
      <c r="M12" s="253"/>
      <c r="N12" s="253"/>
    </row>
    <row r="13" ht="16.5" customHeight="1" spans="1:14">
      <c r="A13" s="244" t="s">
        <v>132</v>
      </c>
      <c r="B13" s="240" t="s">
        <v>133</v>
      </c>
      <c r="C13" s="247"/>
      <c r="D13" s="247"/>
      <c r="E13" s="247"/>
      <c r="F13" s="243" t="str">
        <f t="shared" si="0"/>
        <v/>
      </c>
      <c r="G13" s="243" t="str">
        <f t="shared" si="1"/>
        <v/>
      </c>
      <c r="H13" s="244"/>
      <c r="I13" s="240"/>
      <c r="J13" s="254"/>
      <c r="K13" s="255"/>
      <c r="L13" s="255"/>
      <c r="M13" s="253"/>
      <c r="N13" s="253"/>
    </row>
    <row r="14" ht="16.5" customHeight="1" spans="1:14">
      <c r="A14" s="244" t="s">
        <v>134</v>
      </c>
      <c r="B14" s="240" t="s">
        <v>135</v>
      </c>
      <c r="C14" s="247"/>
      <c r="D14" s="247"/>
      <c r="E14" s="247"/>
      <c r="F14" s="243" t="str">
        <f t="shared" si="0"/>
        <v/>
      </c>
      <c r="G14" s="243" t="str">
        <f t="shared" si="1"/>
        <v/>
      </c>
      <c r="H14" s="244"/>
      <c r="I14" s="240"/>
      <c r="J14" s="254"/>
      <c r="K14" s="255"/>
      <c r="L14" s="255"/>
      <c r="M14" s="253"/>
      <c r="N14" s="253"/>
    </row>
    <row r="15" ht="16.5" customHeight="1" spans="1:14">
      <c r="A15" s="244" t="s">
        <v>136</v>
      </c>
      <c r="B15" s="240" t="s">
        <v>137</v>
      </c>
      <c r="C15" s="247"/>
      <c r="D15" s="247">
        <v>6272</v>
      </c>
      <c r="E15" s="247"/>
      <c r="F15" s="243" t="str">
        <f t="shared" si="0"/>
        <v/>
      </c>
      <c r="G15" s="243">
        <f t="shared" si="1"/>
        <v>0</v>
      </c>
      <c r="H15" s="244"/>
      <c r="I15" s="240"/>
      <c r="J15" s="254"/>
      <c r="K15" s="255"/>
      <c r="L15" s="255"/>
      <c r="M15" s="253"/>
      <c r="N15" s="253"/>
    </row>
    <row r="16" ht="16.5" customHeight="1" spans="1:14">
      <c r="A16" s="244" t="s">
        <v>138</v>
      </c>
      <c r="B16" s="240" t="s">
        <v>139</v>
      </c>
      <c r="C16" s="247">
        <v>7310</v>
      </c>
      <c r="D16" s="247"/>
      <c r="E16" s="247">
        <v>7310</v>
      </c>
      <c r="F16" s="243">
        <f t="shared" si="0"/>
        <v>1</v>
      </c>
      <c r="G16" s="243" t="str">
        <f t="shared" si="1"/>
        <v/>
      </c>
      <c r="H16" s="244"/>
      <c r="I16" s="240"/>
      <c r="J16" s="254"/>
      <c r="K16" s="255"/>
      <c r="L16" s="255"/>
      <c r="M16" s="253"/>
      <c r="N16" s="253"/>
    </row>
    <row r="17" ht="16.5" customHeight="1" spans="1:14">
      <c r="A17" s="244" t="s">
        <v>140</v>
      </c>
      <c r="B17" s="240" t="s">
        <v>141</v>
      </c>
      <c r="C17" s="245">
        <f>SUM(C18:C55)</f>
        <v>234220</v>
      </c>
      <c r="D17" s="245">
        <f>SUM(D18:D55)</f>
        <v>211122</v>
      </c>
      <c r="E17" s="245">
        <f>SUM(E18:E55)</f>
        <v>195298</v>
      </c>
      <c r="F17" s="243">
        <f t="shared" si="0"/>
        <v>0.833822901545555</v>
      </c>
      <c r="G17" s="243">
        <f t="shared" si="1"/>
        <v>0.925048076467635</v>
      </c>
      <c r="H17" s="244"/>
      <c r="I17" s="240"/>
      <c r="J17" s="254"/>
      <c r="K17" s="255"/>
      <c r="L17" s="255"/>
      <c r="M17" s="253"/>
      <c r="N17" s="253"/>
    </row>
    <row r="18" ht="16.5" customHeight="1" spans="1:14">
      <c r="A18" s="244" t="s">
        <v>142</v>
      </c>
      <c r="B18" s="240" t="s">
        <v>143</v>
      </c>
      <c r="C18" s="247"/>
      <c r="D18" s="247">
        <v>5524</v>
      </c>
      <c r="E18" s="247"/>
      <c r="F18" s="243" t="str">
        <f t="shared" si="0"/>
        <v/>
      </c>
      <c r="G18" s="243">
        <f t="shared" si="1"/>
        <v>0</v>
      </c>
      <c r="H18" s="244"/>
      <c r="I18" s="240"/>
      <c r="J18" s="254"/>
      <c r="K18" s="255"/>
      <c r="L18" s="255"/>
      <c r="M18" s="253"/>
      <c r="N18" s="253"/>
    </row>
    <row r="19" ht="16.5" customHeight="1" spans="1:14">
      <c r="A19" s="244" t="s">
        <v>144</v>
      </c>
      <c r="B19" s="240" t="s">
        <v>145</v>
      </c>
      <c r="C19" s="247"/>
      <c r="D19" s="247">
        <v>76804</v>
      </c>
      <c r="E19" s="247"/>
      <c r="F19" s="243" t="str">
        <f t="shared" si="0"/>
        <v/>
      </c>
      <c r="G19" s="243">
        <f t="shared" si="1"/>
        <v>0</v>
      </c>
      <c r="H19" s="244"/>
      <c r="I19" s="240"/>
      <c r="J19" s="254"/>
      <c r="K19" s="255"/>
      <c r="L19" s="255"/>
      <c r="M19" s="253"/>
      <c r="N19" s="253"/>
    </row>
    <row r="20" ht="16.5" customHeight="1" spans="1:14">
      <c r="A20" s="244" t="s">
        <v>146</v>
      </c>
      <c r="B20" s="240" t="s">
        <v>147</v>
      </c>
      <c r="C20" s="247"/>
      <c r="D20" s="247">
        <v>9121</v>
      </c>
      <c r="E20" s="247"/>
      <c r="F20" s="243" t="str">
        <f t="shared" si="0"/>
        <v/>
      </c>
      <c r="G20" s="243">
        <f t="shared" si="1"/>
        <v>0</v>
      </c>
      <c r="H20" s="244"/>
      <c r="I20" s="240"/>
      <c r="J20" s="254"/>
      <c r="K20" s="255"/>
      <c r="L20" s="255"/>
      <c r="M20" s="253"/>
      <c r="N20" s="253"/>
    </row>
    <row r="21" ht="16.5" customHeight="1" spans="1:14">
      <c r="A21" s="244" t="s">
        <v>148</v>
      </c>
      <c r="B21" s="240" t="s">
        <v>149</v>
      </c>
      <c r="C21" s="247"/>
      <c r="D21" s="247">
        <v>863</v>
      </c>
      <c r="E21" s="247"/>
      <c r="F21" s="243" t="str">
        <f t="shared" si="0"/>
        <v/>
      </c>
      <c r="G21" s="243">
        <f t="shared" si="1"/>
        <v>0</v>
      </c>
      <c r="H21" s="244"/>
      <c r="I21" s="240"/>
      <c r="J21" s="254"/>
      <c r="K21" s="255"/>
      <c r="L21" s="255"/>
      <c r="M21" s="253"/>
      <c r="N21" s="253"/>
    </row>
    <row r="22" ht="16.5" customHeight="1" spans="1:14">
      <c r="A22" s="244" t="s">
        <v>150</v>
      </c>
      <c r="B22" s="240" t="s">
        <v>151</v>
      </c>
      <c r="C22" s="247"/>
      <c r="D22" s="247"/>
      <c r="E22" s="247"/>
      <c r="F22" s="243" t="str">
        <f t="shared" si="0"/>
        <v/>
      </c>
      <c r="G22" s="243" t="str">
        <f t="shared" si="1"/>
        <v/>
      </c>
      <c r="H22" s="244"/>
      <c r="I22" s="240"/>
      <c r="J22" s="254"/>
      <c r="K22" s="255"/>
      <c r="L22" s="255"/>
      <c r="M22" s="253"/>
      <c r="N22" s="253"/>
    </row>
    <row r="23" ht="16.5" customHeight="1" spans="1:14">
      <c r="A23" s="244" t="s">
        <v>152</v>
      </c>
      <c r="B23" s="240" t="s">
        <v>153</v>
      </c>
      <c r="C23" s="247"/>
      <c r="D23" s="247">
        <v>2090</v>
      </c>
      <c r="E23" s="247"/>
      <c r="F23" s="243" t="str">
        <f t="shared" si="0"/>
        <v/>
      </c>
      <c r="G23" s="243">
        <f t="shared" si="1"/>
        <v>0</v>
      </c>
      <c r="H23" s="244"/>
      <c r="I23" s="240"/>
      <c r="J23" s="254"/>
      <c r="K23" s="255"/>
      <c r="L23" s="255"/>
      <c r="M23" s="253"/>
      <c r="N23" s="253"/>
    </row>
    <row r="24" ht="16.5" customHeight="1" spans="1:14">
      <c r="A24" s="244" t="s">
        <v>154</v>
      </c>
      <c r="B24" s="240" t="s">
        <v>155</v>
      </c>
      <c r="C24" s="247"/>
      <c r="D24" s="247">
        <v>2781</v>
      </c>
      <c r="E24" s="247"/>
      <c r="F24" s="243" t="str">
        <f t="shared" si="0"/>
        <v/>
      </c>
      <c r="G24" s="243">
        <f t="shared" si="1"/>
        <v>0</v>
      </c>
      <c r="H24" s="244"/>
      <c r="I24" s="240"/>
      <c r="J24" s="254"/>
      <c r="K24" s="255"/>
      <c r="L24" s="255"/>
      <c r="M24" s="253"/>
      <c r="N24" s="253"/>
    </row>
    <row r="25" ht="16.5" customHeight="1" spans="1:14">
      <c r="A25" s="244" t="s">
        <v>156</v>
      </c>
      <c r="B25" s="240" t="s">
        <v>157</v>
      </c>
      <c r="C25" s="247"/>
      <c r="D25" s="247"/>
      <c r="E25" s="247"/>
      <c r="F25" s="243" t="str">
        <f t="shared" si="0"/>
        <v/>
      </c>
      <c r="G25" s="243" t="str">
        <f t="shared" si="1"/>
        <v/>
      </c>
      <c r="H25" s="244"/>
      <c r="I25" s="240"/>
      <c r="J25" s="254"/>
      <c r="K25" s="255"/>
      <c r="L25" s="255"/>
      <c r="M25" s="253"/>
      <c r="N25" s="253"/>
    </row>
    <row r="26" ht="16.5" customHeight="1" spans="1:14">
      <c r="A26" s="244" t="s">
        <v>158</v>
      </c>
      <c r="B26" s="240" t="s">
        <v>159</v>
      </c>
      <c r="C26" s="247"/>
      <c r="D26" s="247">
        <v>12975</v>
      </c>
      <c r="E26" s="247"/>
      <c r="F26" s="243" t="str">
        <f t="shared" si="0"/>
        <v/>
      </c>
      <c r="G26" s="243">
        <f t="shared" si="1"/>
        <v>0</v>
      </c>
      <c r="H26" s="244"/>
      <c r="I26" s="240"/>
      <c r="J26" s="254"/>
      <c r="K26" s="255"/>
      <c r="L26" s="255"/>
      <c r="M26" s="253"/>
      <c r="N26" s="253"/>
    </row>
    <row r="27" ht="16.5" customHeight="1" spans="1:14">
      <c r="A27" s="244" t="s">
        <v>160</v>
      </c>
      <c r="B27" s="240" t="s">
        <v>161</v>
      </c>
      <c r="C27" s="247"/>
      <c r="D27" s="247"/>
      <c r="E27" s="247"/>
      <c r="F27" s="243" t="str">
        <f t="shared" si="0"/>
        <v/>
      </c>
      <c r="G27" s="243" t="str">
        <f t="shared" si="1"/>
        <v/>
      </c>
      <c r="H27" s="244"/>
      <c r="I27" s="240"/>
      <c r="J27" s="254"/>
      <c r="K27" s="255"/>
      <c r="L27" s="255"/>
      <c r="M27" s="253"/>
      <c r="N27" s="253"/>
    </row>
    <row r="28" ht="16.5" customHeight="1" spans="1:14">
      <c r="A28" s="244" t="s">
        <v>162</v>
      </c>
      <c r="B28" s="240" t="s">
        <v>163</v>
      </c>
      <c r="C28" s="247"/>
      <c r="D28" s="247"/>
      <c r="E28" s="247"/>
      <c r="F28" s="243" t="str">
        <f t="shared" si="0"/>
        <v/>
      </c>
      <c r="G28" s="243" t="str">
        <f t="shared" si="1"/>
        <v/>
      </c>
      <c r="H28" s="244"/>
      <c r="I28" s="240"/>
      <c r="J28" s="254"/>
      <c r="K28" s="255"/>
      <c r="L28" s="255"/>
      <c r="M28" s="253"/>
      <c r="N28" s="253"/>
    </row>
    <row r="29" ht="16.5" customHeight="1" spans="1:14">
      <c r="A29" s="244" t="s">
        <v>164</v>
      </c>
      <c r="B29" s="240" t="s">
        <v>165</v>
      </c>
      <c r="C29" s="247"/>
      <c r="D29" s="247"/>
      <c r="E29" s="247"/>
      <c r="F29" s="243" t="str">
        <f t="shared" si="0"/>
        <v/>
      </c>
      <c r="G29" s="243" t="str">
        <f t="shared" si="1"/>
        <v/>
      </c>
      <c r="H29" s="244"/>
      <c r="I29" s="240"/>
      <c r="J29" s="254"/>
      <c r="K29" s="255"/>
      <c r="L29" s="255"/>
      <c r="M29" s="253"/>
      <c r="N29" s="253"/>
    </row>
    <row r="30" ht="16.5" customHeight="1" spans="1:14">
      <c r="A30" s="244" t="s">
        <v>166</v>
      </c>
      <c r="B30" s="240" t="s">
        <v>167</v>
      </c>
      <c r="C30" s="247"/>
      <c r="D30" s="247">
        <v>4401</v>
      </c>
      <c r="E30" s="247"/>
      <c r="F30" s="243" t="str">
        <f t="shared" si="0"/>
        <v/>
      </c>
      <c r="G30" s="243">
        <f t="shared" si="1"/>
        <v>0</v>
      </c>
      <c r="H30" s="244"/>
      <c r="I30" s="256"/>
      <c r="J30" s="254"/>
      <c r="K30" s="255"/>
      <c r="L30" s="255"/>
      <c r="M30" s="253"/>
      <c r="N30" s="253"/>
    </row>
    <row r="31" ht="16.5" customHeight="1" spans="1:14">
      <c r="A31" s="244" t="s">
        <v>168</v>
      </c>
      <c r="B31" s="240" t="s">
        <v>169</v>
      </c>
      <c r="C31" s="247"/>
      <c r="D31" s="247"/>
      <c r="E31" s="247"/>
      <c r="F31" s="243" t="str">
        <f t="shared" si="0"/>
        <v/>
      </c>
      <c r="G31" s="243" t="str">
        <f t="shared" si="1"/>
        <v/>
      </c>
      <c r="H31" s="244"/>
      <c r="I31" s="240"/>
      <c r="J31" s="254"/>
      <c r="K31" s="255"/>
      <c r="L31" s="255"/>
      <c r="M31" s="253"/>
      <c r="N31" s="253"/>
    </row>
    <row r="32" ht="16.5" customHeight="1" spans="1:14">
      <c r="A32" s="244" t="s">
        <v>170</v>
      </c>
      <c r="B32" s="240" t="s">
        <v>171</v>
      </c>
      <c r="C32" s="247"/>
      <c r="D32" s="247"/>
      <c r="E32" s="247"/>
      <c r="F32" s="243" t="str">
        <f t="shared" si="0"/>
        <v/>
      </c>
      <c r="G32" s="243" t="str">
        <f t="shared" si="1"/>
        <v/>
      </c>
      <c r="H32" s="244"/>
      <c r="I32" s="240"/>
      <c r="J32" s="254"/>
      <c r="K32" s="255"/>
      <c r="L32" s="255"/>
      <c r="M32" s="253"/>
      <c r="N32" s="253"/>
    </row>
    <row r="33" ht="16.5" customHeight="1" spans="1:14">
      <c r="A33" s="244" t="s">
        <v>172</v>
      </c>
      <c r="B33" s="240" t="s">
        <v>173</v>
      </c>
      <c r="C33" s="247"/>
      <c r="D33" s="247"/>
      <c r="E33" s="247"/>
      <c r="F33" s="243" t="str">
        <f t="shared" si="0"/>
        <v/>
      </c>
      <c r="G33" s="243" t="str">
        <f t="shared" si="1"/>
        <v/>
      </c>
      <c r="H33" s="244"/>
      <c r="I33" s="240"/>
      <c r="J33" s="254"/>
      <c r="K33" s="255"/>
      <c r="L33" s="255"/>
      <c r="M33" s="253"/>
      <c r="N33" s="253"/>
    </row>
    <row r="34" ht="16.5" customHeight="1" spans="1:14">
      <c r="A34" s="244" t="s">
        <v>174</v>
      </c>
      <c r="B34" s="240" t="s">
        <v>175</v>
      </c>
      <c r="C34" s="247"/>
      <c r="D34" s="247">
        <v>1285</v>
      </c>
      <c r="E34" s="247"/>
      <c r="F34" s="243" t="str">
        <f t="shared" si="0"/>
        <v/>
      </c>
      <c r="G34" s="243">
        <f t="shared" si="1"/>
        <v>0</v>
      </c>
      <c r="H34" s="244"/>
      <c r="I34" s="240"/>
      <c r="J34" s="254"/>
      <c r="K34" s="255"/>
      <c r="L34" s="255"/>
      <c r="M34" s="253"/>
      <c r="N34" s="253"/>
    </row>
    <row r="35" ht="16.5" customHeight="1" spans="1:14">
      <c r="A35" s="244" t="s">
        <v>176</v>
      </c>
      <c r="B35" s="240" t="s">
        <v>177</v>
      </c>
      <c r="C35" s="247"/>
      <c r="D35" s="247">
        <v>2672</v>
      </c>
      <c r="E35" s="247"/>
      <c r="F35" s="243" t="str">
        <f t="shared" si="0"/>
        <v/>
      </c>
      <c r="G35" s="243">
        <f t="shared" si="1"/>
        <v>0</v>
      </c>
      <c r="H35" s="244"/>
      <c r="I35" s="240"/>
      <c r="J35" s="254"/>
      <c r="K35" s="255"/>
      <c r="L35" s="255"/>
      <c r="M35" s="253"/>
      <c r="N35" s="253"/>
    </row>
    <row r="36" ht="16.5" customHeight="1" spans="1:14">
      <c r="A36" s="244" t="s">
        <v>178</v>
      </c>
      <c r="B36" s="240" t="s">
        <v>179</v>
      </c>
      <c r="C36" s="247"/>
      <c r="D36" s="247"/>
      <c r="E36" s="247"/>
      <c r="F36" s="243" t="str">
        <f t="shared" si="0"/>
        <v/>
      </c>
      <c r="G36" s="243" t="str">
        <f t="shared" si="1"/>
        <v/>
      </c>
      <c r="H36" s="244"/>
      <c r="I36" s="240"/>
      <c r="J36" s="254"/>
      <c r="K36" s="255"/>
      <c r="L36" s="255"/>
      <c r="M36" s="253"/>
      <c r="N36" s="253"/>
    </row>
    <row r="37" ht="16.5" customHeight="1" spans="1:14">
      <c r="A37" s="244" t="s">
        <v>180</v>
      </c>
      <c r="B37" s="240" t="s">
        <v>181</v>
      </c>
      <c r="C37" s="247"/>
      <c r="D37" s="247">
        <v>184</v>
      </c>
      <c r="E37" s="247"/>
      <c r="F37" s="243" t="str">
        <f t="shared" si="0"/>
        <v/>
      </c>
      <c r="G37" s="243">
        <f t="shared" si="1"/>
        <v>0</v>
      </c>
      <c r="H37" s="244"/>
      <c r="I37" s="240"/>
      <c r="J37" s="254"/>
      <c r="K37" s="255"/>
      <c r="L37" s="255"/>
      <c r="M37" s="253"/>
      <c r="N37" s="253"/>
    </row>
    <row r="38" ht="16.5" customHeight="1" spans="1:14">
      <c r="A38" s="244" t="s">
        <v>182</v>
      </c>
      <c r="B38" s="240" t="s">
        <v>183</v>
      </c>
      <c r="C38" s="247"/>
      <c r="D38" s="247">
        <v>34485</v>
      </c>
      <c r="E38" s="247"/>
      <c r="F38" s="243" t="str">
        <f t="shared" si="0"/>
        <v/>
      </c>
      <c r="G38" s="243">
        <f t="shared" si="1"/>
        <v>0</v>
      </c>
      <c r="H38" s="244"/>
      <c r="I38" s="240"/>
      <c r="J38" s="254"/>
      <c r="K38" s="255"/>
      <c r="L38" s="255"/>
      <c r="M38" s="253"/>
      <c r="N38" s="253"/>
    </row>
    <row r="39" ht="16.5" customHeight="1" spans="1:14">
      <c r="A39" s="244" t="s">
        <v>184</v>
      </c>
      <c r="B39" s="240" t="s">
        <v>185</v>
      </c>
      <c r="C39" s="247"/>
      <c r="D39" s="247">
        <v>6237</v>
      </c>
      <c r="E39" s="247"/>
      <c r="F39" s="243" t="str">
        <f t="shared" si="0"/>
        <v/>
      </c>
      <c r="G39" s="243">
        <f t="shared" si="1"/>
        <v>0</v>
      </c>
      <c r="H39" s="244"/>
      <c r="I39" s="240"/>
      <c r="J39" s="254"/>
      <c r="K39" s="255"/>
      <c r="L39" s="255"/>
      <c r="M39" s="253"/>
      <c r="N39" s="253"/>
    </row>
    <row r="40" ht="16.5" customHeight="1" spans="1:14">
      <c r="A40" s="244" t="s">
        <v>186</v>
      </c>
      <c r="B40" s="240" t="s">
        <v>187</v>
      </c>
      <c r="C40" s="247"/>
      <c r="D40" s="247">
        <v>4241</v>
      </c>
      <c r="E40" s="247"/>
      <c r="F40" s="243" t="str">
        <f t="shared" si="0"/>
        <v/>
      </c>
      <c r="G40" s="243">
        <f t="shared" si="1"/>
        <v>0</v>
      </c>
      <c r="H40" s="244"/>
      <c r="I40" s="240"/>
      <c r="J40" s="254"/>
      <c r="K40" s="255"/>
      <c r="L40" s="255"/>
      <c r="M40" s="253"/>
      <c r="N40" s="253"/>
    </row>
    <row r="41" ht="16.5" customHeight="1" spans="1:14">
      <c r="A41" s="244" t="s">
        <v>188</v>
      </c>
      <c r="B41" s="240" t="s">
        <v>189</v>
      </c>
      <c r="C41" s="247"/>
      <c r="D41" s="247"/>
      <c r="E41" s="247"/>
      <c r="F41" s="243" t="str">
        <f t="shared" si="0"/>
        <v/>
      </c>
      <c r="G41" s="243" t="str">
        <f t="shared" si="1"/>
        <v/>
      </c>
      <c r="H41" s="244"/>
      <c r="I41" s="240"/>
      <c r="J41" s="254"/>
      <c r="K41" s="255"/>
      <c r="L41" s="255"/>
      <c r="M41" s="253"/>
      <c r="N41" s="253"/>
    </row>
    <row r="42" ht="16.5" customHeight="1" spans="1:14">
      <c r="A42" s="244" t="s">
        <v>190</v>
      </c>
      <c r="B42" s="240" t="s">
        <v>191</v>
      </c>
      <c r="C42" s="247"/>
      <c r="D42" s="247">
        <v>43202</v>
      </c>
      <c r="E42" s="247"/>
      <c r="F42" s="243" t="str">
        <f t="shared" si="0"/>
        <v/>
      </c>
      <c r="G42" s="243">
        <f t="shared" si="1"/>
        <v>0</v>
      </c>
      <c r="H42" s="244"/>
      <c r="I42" s="240"/>
      <c r="J42" s="254"/>
      <c r="K42" s="255"/>
      <c r="L42" s="255"/>
      <c r="M42" s="253"/>
      <c r="N42" s="253"/>
    </row>
    <row r="43" ht="16.5" customHeight="1" spans="1:14">
      <c r="A43" s="244" t="s">
        <v>192</v>
      </c>
      <c r="B43" s="240" t="s">
        <v>193</v>
      </c>
      <c r="C43" s="247"/>
      <c r="D43" s="247">
        <v>3450</v>
      </c>
      <c r="E43" s="247"/>
      <c r="F43" s="243" t="str">
        <f t="shared" si="0"/>
        <v/>
      </c>
      <c r="G43" s="243">
        <f t="shared" si="1"/>
        <v>0</v>
      </c>
      <c r="H43" s="244"/>
      <c r="I43" s="240"/>
      <c r="J43" s="254"/>
      <c r="K43" s="255"/>
      <c r="L43" s="255"/>
      <c r="M43" s="253"/>
      <c r="N43" s="253"/>
    </row>
    <row r="44" ht="16.5" customHeight="1" spans="1:14">
      <c r="A44" s="244" t="s">
        <v>194</v>
      </c>
      <c r="B44" s="240" t="s">
        <v>195</v>
      </c>
      <c r="C44" s="247"/>
      <c r="D44" s="247"/>
      <c r="E44" s="247"/>
      <c r="F44" s="243" t="str">
        <f t="shared" si="0"/>
        <v/>
      </c>
      <c r="G44" s="243" t="str">
        <f t="shared" si="1"/>
        <v/>
      </c>
      <c r="H44" s="244"/>
      <c r="I44" s="240"/>
      <c r="J44" s="254"/>
      <c r="K44" s="255"/>
      <c r="L44" s="255"/>
      <c r="M44" s="253"/>
      <c r="N44" s="253"/>
    </row>
    <row r="45" ht="16.5" customHeight="1" spans="1:14">
      <c r="A45" s="244" t="s">
        <v>196</v>
      </c>
      <c r="B45" s="240" t="s">
        <v>197</v>
      </c>
      <c r="C45" s="247"/>
      <c r="D45" s="247"/>
      <c r="E45" s="247"/>
      <c r="F45" s="243" t="str">
        <f t="shared" si="0"/>
        <v/>
      </c>
      <c r="G45" s="243" t="str">
        <f t="shared" si="1"/>
        <v/>
      </c>
      <c r="H45" s="244"/>
      <c r="I45" s="240"/>
      <c r="J45" s="254"/>
      <c r="K45" s="255"/>
      <c r="L45" s="255"/>
      <c r="M45" s="253"/>
      <c r="N45" s="253"/>
    </row>
    <row r="46" ht="16.5" customHeight="1" spans="1:14">
      <c r="A46" s="244" t="s">
        <v>198</v>
      </c>
      <c r="B46" s="240" t="s">
        <v>199</v>
      </c>
      <c r="C46" s="247"/>
      <c r="D46" s="247"/>
      <c r="E46" s="247"/>
      <c r="F46" s="243" t="str">
        <f t="shared" si="0"/>
        <v/>
      </c>
      <c r="G46" s="243" t="str">
        <f t="shared" si="1"/>
        <v/>
      </c>
      <c r="H46" s="244"/>
      <c r="I46" s="240"/>
      <c r="J46" s="254"/>
      <c r="K46" s="255"/>
      <c r="L46" s="255"/>
      <c r="M46" s="253"/>
      <c r="N46" s="253"/>
    </row>
    <row r="47" ht="16.5" customHeight="1" spans="1:14">
      <c r="A47" s="244" t="s">
        <v>200</v>
      </c>
      <c r="B47" s="240" t="s">
        <v>201</v>
      </c>
      <c r="C47" s="247"/>
      <c r="D47" s="247"/>
      <c r="E47" s="247"/>
      <c r="F47" s="243" t="str">
        <f t="shared" si="0"/>
        <v/>
      </c>
      <c r="G47" s="243" t="str">
        <f t="shared" si="1"/>
        <v/>
      </c>
      <c r="H47" s="244"/>
      <c r="I47" s="240"/>
      <c r="J47" s="254"/>
      <c r="K47" s="255"/>
      <c r="L47" s="255"/>
      <c r="M47" s="253"/>
      <c r="N47" s="253"/>
    </row>
    <row r="48" ht="16.5" customHeight="1" spans="1:14">
      <c r="A48" s="244" t="s">
        <v>202</v>
      </c>
      <c r="B48" s="240" t="s">
        <v>203</v>
      </c>
      <c r="C48" s="247"/>
      <c r="D48" s="247">
        <v>266</v>
      </c>
      <c r="E48" s="247"/>
      <c r="F48" s="243" t="str">
        <f t="shared" si="0"/>
        <v/>
      </c>
      <c r="G48" s="243">
        <f t="shared" si="1"/>
        <v>0</v>
      </c>
      <c r="H48" s="244"/>
      <c r="I48" s="240"/>
      <c r="J48" s="254"/>
      <c r="K48" s="255"/>
      <c r="L48" s="255"/>
      <c r="M48" s="253"/>
      <c r="N48" s="253"/>
    </row>
    <row r="49" ht="16.5" customHeight="1" spans="1:14">
      <c r="A49" s="244" t="s">
        <v>204</v>
      </c>
      <c r="B49" s="240" t="s">
        <v>205</v>
      </c>
      <c r="C49" s="247"/>
      <c r="D49" s="247"/>
      <c r="E49" s="247"/>
      <c r="F49" s="243" t="str">
        <f t="shared" si="0"/>
        <v/>
      </c>
      <c r="G49" s="243" t="str">
        <f t="shared" si="1"/>
        <v/>
      </c>
      <c r="H49" s="244"/>
      <c r="I49" s="240"/>
      <c r="J49" s="254"/>
      <c r="K49" s="255"/>
      <c r="L49" s="255"/>
      <c r="M49" s="253"/>
      <c r="N49" s="253"/>
    </row>
    <row r="50" ht="16.5" customHeight="1" spans="1:14">
      <c r="A50" s="244" t="s">
        <v>206</v>
      </c>
      <c r="B50" s="240" t="s">
        <v>207</v>
      </c>
      <c r="C50" s="247"/>
      <c r="D50" s="247">
        <v>-40</v>
      </c>
      <c r="E50" s="247"/>
      <c r="F50" s="243" t="str">
        <f t="shared" si="0"/>
        <v/>
      </c>
      <c r="G50" s="243">
        <f t="shared" si="1"/>
        <v>0</v>
      </c>
      <c r="H50" s="244"/>
      <c r="I50" s="240"/>
      <c r="J50" s="254"/>
      <c r="K50" s="255"/>
      <c r="L50" s="255"/>
      <c r="M50" s="253"/>
      <c r="N50" s="253"/>
    </row>
    <row r="51" ht="16.5" customHeight="1" spans="1:14">
      <c r="A51" s="244" t="s">
        <v>208</v>
      </c>
      <c r="B51" s="240" t="s">
        <v>209</v>
      </c>
      <c r="C51" s="247"/>
      <c r="D51" s="247"/>
      <c r="E51" s="247"/>
      <c r="F51" s="243" t="str">
        <f t="shared" si="0"/>
        <v/>
      </c>
      <c r="G51" s="243" t="str">
        <f t="shared" si="1"/>
        <v/>
      </c>
      <c r="H51" s="244"/>
      <c r="I51" s="240"/>
      <c r="J51" s="254"/>
      <c r="K51" s="255"/>
      <c r="L51" s="255"/>
      <c r="M51" s="253"/>
      <c r="N51" s="253"/>
    </row>
    <row r="52" ht="16.5" customHeight="1" spans="1:14">
      <c r="A52" s="244" t="s">
        <v>210</v>
      </c>
      <c r="B52" s="240" t="s">
        <v>211</v>
      </c>
      <c r="C52" s="247"/>
      <c r="D52" s="247"/>
      <c r="E52" s="247"/>
      <c r="F52" s="243"/>
      <c r="G52" s="243"/>
      <c r="H52" s="244"/>
      <c r="I52" s="240"/>
      <c r="J52" s="254"/>
      <c r="K52" s="255"/>
      <c r="L52" s="255"/>
      <c r="M52" s="253"/>
      <c r="N52" s="253"/>
    </row>
    <row r="53" ht="16.5" customHeight="1" spans="1:14">
      <c r="A53" s="244" t="s">
        <v>212</v>
      </c>
      <c r="B53" s="240" t="s">
        <v>213</v>
      </c>
      <c r="C53" s="247"/>
      <c r="D53" s="247"/>
      <c r="E53" s="247"/>
      <c r="F53" s="243"/>
      <c r="G53" s="243"/>
      <c r="H53" s="244"/>
      <c r="I53" s="240"/>
      <c r="J53" s="254"/>
      <c r="K53" s="255"/>
      <c r="L53" s="255"/>
      <c r="M53" s="253"/>
      <c r="N53" s="253"/>
    </row>
    <row r="54" ht="16.5" customHeight="1" spans="1:14">
      <c r="A54" s="244" t="s">
        <v>214</v>
      </c>
      <c r="B54" s="240" t="s">
        <v>215</v>
      </c>
      <c r="C54" s="247"/>
      <c r="D54" s="247"/>
      <c r="E54" s="247"/>
      <c r="F54" s="243"/>
      <c r="G54" s="243"/>
      <c r="H54" s="244"/>
      <c r="I54" s="240"/>
      <c r="J54" s="254"/>
      <c r="K54" s="255"/>
      <c r="L54" s="255"/>
      <c r="M54" s="253"/>
      <c r="N54" s="253"/>
    </row>
    <row r="55" ht="16.5" customHeight="1" spans="1:14">
      <c r="A55" s="244" t="s">
        <v>216</v>
      </c>
      <c r="B55" s="240" t="s">
        <v>217</v>
      </c>
      <c r="C55" s="247">
        <v>234220</v>
      </c>
      <c r="D55" s="247">
        <v>581</v>
      </c>
      <c r="E55" s="247">
        <v>195298</v>
      </c>
      <c r="F55" s="243">
        <f t="shared" ref="F55:F109" si="2">IFERROR($E55/C55,"")</f>
        <v>0.833822901545555</v>
      </c>
      <c r="G55" s="243">
        <f t="shared" ref="G55:G109" si="3">IFERROR($E55/D55,"")</f>
        <v>336.141135972461</v>
      </c>
      <c r="H55" s="244"/>
      <c r="I55" s="240"/>
      <c r="J55" s="254"/>
      <c r="K55" s="255"/>
      <c r="L55" s="255"/>
      <c r="M55" s="253"/>
      <c r="N55" s="253"/>
    </row>
    <row r="56" ht="16.5" customHeight="1" spans="1:14">
      <c r="A56" s="244" t="s">
        <v>218</v>
      </c>
      <c r="B56" s="240" t="s">
        <v>219</v>
      </c>
      <c r="C56" s="245">
        <f>SUM(C57:C77)</f>
        <v>29672</v>
      </c>
      <c r="D56" s="245">
        <f>SUM(D57:D77)</f>
        <v>17227</v>
      </c>
      <c r="E56" s="245">
        <f>SUM(E57:E77)</f>
        <v>29672</v>
      </c>
      <c r="F56" s="243">
        <f t="shared" si="2"/>
        <v>1</v>
      </c>
      <c r="G56" s="243">
        <f t="shared" si="3"/>
        <v>1.72241249201834</v>
      </c>
      <c r="H56" s="244"/>
      <c r="I56" s="240"/>
      <c r="J56" s="254"/>
      <c r="K56" s="255"/>
      <c r="L56" s="255"/>
      <c r="M56" s="253"/>
      <c r="N56" s="253"/>
    </row>
    <row r="57" ht="16.5" customHeight="1" spans="1:14">
      <c r="A57" s="244" t="s">
        <v>220</v>
      </c>
      <c r="B57" s="240" t="s">
        <v>221</v>
      </c>
      <c r="C57" s="247">
        <v>29672</v>
      </c>
      <c r="D57" s="247">
        <v>769</v>
      </c>
      <c r="E57" s="247">
        <v>29672</v>
      </c>
      <c r="F57" s="243">
        <f t="shared" si="2"/>
        <v>1</v>
      </c>
      <c r="G57" s="243">
        <f t="shared" si="3"/>
        <v>38.5851755526658</v>
      </c>
      <c r="H57" s="244"/>
      <c r="I57" s="240"/>
      <c r="J57" s="254"/>
      <c r="K57" s="255"/>
      <c r="L57" s="255"/>
      <c r="M57" s="253"/>
      <c r="N57" s="253"/>
    </row>
    <row r="58" ht="16.5" customHeight="1" spans="1:14">
      <c r="A58" s="244" t="s">
        <v>222</v>
      </c>
      <c r="B58" s="240" t="s">
        <v>223</v>
      </c>
      <c r="C58" s="247"/>
      <c r="D58" s="247"/>
      <c r="E58" s="247"/>
      <c r="F58" s="243" t="str">
        <f t="shared" si="2"/>
        <v/>
      </c>
      <c r="G58" s="243" t="str">
        <f t="shared" si="3"/>
        <v/>
      </c>
      <c r="H58" s="244"/>
      <c r="I58" s="240"/>
      <c r="J58" s="254"/>
      <c r="K58" s="255"/>
      <c r="L58" s="255"/>
      <c r="M58" s="253"/>
      <c r="N58" s="253"/>
    </row>
    <row r="59" ht="16.5" customHeight="1" spans="1:14">
      <c r="A59" s="244" t="s">
        <v>224</v>
      </c>
      <c r="B59" s="240" t="s">
        <v>225</v>
      </c>
      <c r="C59" s="247"/>
      <c r="D59" s="247"/>
      <c r="E59" s="247"/>
      <c r="F59" s="243" t="str">
        <f t="shared" si="2"/>
        <v/>
      </c>
      <c r="G59" s="243" t="str">
        <f t="shared" si="3"/>
        <v/>
      </c>
      <c r="H59" s="244"/>
      <c r="I59" s="240"/>
      <c r="J59" s="254"/>
      <c r="K59" s="255"/>
      <c r="L59" s="255"/>
      <c r="M59" s="253"/>
      <c r="N59" s="253"/>
    </row>
    <row r="60" ht="16.5" customHeight="1" spans="1:14">
      <c r="A60" s="244" t="s">
        <v>226</v>
      </c>
      <c r="B60" s="240" t="s">
        <v>227</v>
      </c>
      <c r="C60" s="247"/>
      <c r="D60" s="247">
        <v>73</v>
      </c>
      <c r="E60" s="247"/>
      <c r="F60" s="243" t="str">
        <f t="shared" si="2"/>
        <v/>
      </c>
      <c r="G60" s="243">
        <f t="shared" si="3"/>
        <v>0</v>
      </c>
      <c r="H60" s="244"/>
      <c r="I60" s="240"/>
      <c r="J60" s="254"/>
      <c r="K60" s="255"/>
      <c r="L60" s="255"/>
      <c r="M60" s="253"/>
      <c r="N60" s="253"/>
    </row>
    <row r="61" ht="16.5" customHeight="1" spans="1:14">
      <c r="A61" s="244" t="s">
        <v>228</v>
      </c>
      <c r="B61" s="240" t="s">
        <v>229</v>
      </c>
      <c r="C61" s="247"/>
      <c r="D61" s="247">
        <v>5618</v>
      </c>
      <c r="E61" s="247"/>
      <c r="F61" s="243" t="str">
        <f t="shared" si="2"/>
        <v/>
      </c>
      <c r="G61" s="243">
        <f t="shared" si="3"/>
        <v>0</v>
      </c>
      <c r="H61" s="244"/>
      <c r="I61" s="240"/>
      <c r="J61" s="254"/>
      <c r="K61" s="255"/>
      <c r="L61" s="255"/>
      <c r="M61" s="253"/>
      <c r="N61" s="253"/>
    </row>
    <row r="62" ht="16.5" customHeight="1" spans="1:14">
      <c r="A62" s="244" t="s">
        <v>230</v>
      </c>
      <c r="B62" s="240" t="s">
        <v>231</v>
      </c>
      <c r="C62" s="247"/>
      <c r="D62" s="247">
        <v>22</v>
      </c>
      <c r="E62" s="247"/>
      <c r="F62" s="243" t="str">
        <f t="shared" si="2"/>
        <v/>
      </c>
      <c r="G62" s="243">
        <f t="shared" si="3"/>
        <v>0</v>
      </c>
      <c r="H62" s="244"/>
      <c r="I62" s="240"/>
      <c r="J62" s="254"/>
      <c r="K62" s="255"/>
      <c r="L62" s="255"/>
      <c r="M62" s="253"/>
      <c r="N62" s="253"/>
    </row>
    <row r="63" ht="16.5" customHeight="1" spans="1:14">
      <c r="A63" s="244" t="s">
        <v>232</v>
      </c>
      <c r="B63" s="240" t="s">
        <v>233</v>
      </c>
      <c r="C63" s="247"/>
      <c r="D63" s="247">
        <v>38</v>
      </c>
      <c r="E63" s="247"/>
      <c r="F63" s="243" t="str">
        <f t="shared" si="2"/>
        <v/>
      </c>
      <c r="G63" s="243">
        <f t="shared" si="3"/>
        <v>0</v>
      </c>
      <c r="H63" s="244"/>
      <c r="I63" s="240"/>
      <c r="J63" s="254"/>
      <c r="K63" s="255"/>
      <c r="L63" s="255"/>
      <c r="M63" s="253"/>
      <c r="N63" s="253"/>
    </row>
    <row r="64" ht="16.5" customHeight="1" spans="1:14">
      <c r="A64" s="244" t="s">
        <v>234</v>
      </c>
      <c r="B64" s="240" t="s">
        <v>235</v>
      </c>
      <c r="C64" s="247"/>
      <c r="D64" s="247">
        <v>1674</v>
      </c>
      <c r="E64" s="247"/>
      <c r="F64" s="243" t="str">
        <f t="shared" si="2"/>
        <v/>
      </c>
      <c r="G64" s="243">
        <f t="shared" si="3"/>
        <v>0</v>
      </c>
      <c r="H64" s="244"/>
      <c r="I64" s="240"/>
      <c r="J64" s="254"/>
      <c r="K64" s="255"/>
      <c r="L64" s="255"/>
      <c r="M64" s="253"/>
      <c r="N64" s="253"/>
    </row>
    <row r="65" ht="16.5" customHeight="1" spans="1:14">
      <c r="A65" s="244" t="s">
        <v>236</v>
      </c>
      <c r="B65" s="240" t="s">
        <v>237</v>
      </c>
      <c r="C65" s="247"/>
      <c r="D65" s="247">
        <v>181</v>
      </c>
      <c r="E65" s="247"/>
      <c r="F65" s="243" t="str">
        <f t="shared" si="2"/>
        <v/>
      </c>
      <c r="G65" s="243">
        <f t="shared" si="3"/>
        <v>0</v>
      </c>
      <c r="H65" s="244"/>
      <c r="I65" s="240"/>
      <c r="J65" s="254"/>
      <c r="K65" s="255"/>
      <c r="L65" s="255"/>
      <c r="M65" s="253"/>
      <c r="N65" s="253"/>
    </row>
    <row r="66" ht="16.5" customHeight="1" spans="1:14">
      <c r="A66" s="244" t="s">
        <v>238</v>
      </c>
      <c r="B66" s="240" t="s">
        <v>239</v>
      </c>
      <c r="C66" s="247"/>
      <c r="D66" s="247">
        <v>7816</v>
      </c>
      <c r="E66" s="247"/>
      <c r="F66" s="243" t="str">
        <f t="shared" si="2"/>
        <v/>
      </c>
      <c r="G66" s="243">
        <f t="shared" si="3"/>
        <v>0</v>
      </c>
      <c r="H66" s="244"/>
      <c r="I66" s="240"/>
      <c r="J66" s="254"/>
      <c r="K66" s="255"/>
      <c r="L66" s="255"/>
      <c r="M66" s="253"/>
      <c r="N66" s="253"/>
    </row>
    <row r="67" ht="16.5" customHeight="1" spans="1:14">
      <c r="A67" s="244" t="s">
        <v>240</v>
      </c>
      <c r="B67" s="240" t="s">
        <v>241</v>
      </c>
      <c r="C67" s="247"/>
      <c r="D67" s="247"/>
      <c r="E67" s="247"/>
      <c r="F67" s="243" t="str">
        <f t="shared" si="2"/>
        <v/>
      </c>
      <c r="G67" s="243" t="str">
        <f t="shared" si="3"/>
        <v/>
      </c>
      <c r="H67" s="244"/>
      <c r="I67" s="240"/>
      <c r="J67" s="254"/>
      <c r="K67" s="255"/>
      <c r="L67" s="255"/>
      <c r="M67" s="253"/>
      <c r="N67" s="253"/>
    </row>
    <row r="68" ht="16.5" customHeight="1" spans="1:14">
      <c r="A68" s="244" t="s">
        <v>242</v>
      </c>
      <c r="B68" s="240" t="s">
        <v>243</v>
      </c>
      <c r="C68" s="247"/>
      <c r="D68" s="247">
        <v>-341</v>
      </c>
      <c r="E68" s="247"/>
      <c r="F68" s="243" t="str">
        <f t="shared" si="2"/>
        <v/>
      </c>
      <c r="G68" s="243">
        <f t="shared" si="3"/>
        <v>0</v>
      </c>
      <c r="H68" s="244"/>
      <c r="I68" s="240"/>
      <c r="J68" s="254"/>
      <c r="K68" s="255"/>
      <c r="L68" s="255"/>
      <c r="M68" s="253"/>
      <c r="N68" s="253"/>
    </row>
    <row r="69" ht="16.5" customHeight="1" spans="1:14">
      <c r="A69" s="244" t="s">
        <v>244</v>
      </c>
      <c r="B69" s="240" t="s">
        <v>245</v>
      </c>
      <c r="C69" s="247"/>
      <c r="D69" s="247">
        <v>692</v>
      </c>
      <c r="E69" s="247"/>
      <c r="F69" s="243" t="str">
        <f t="shared" si="2"/>
        <v/>
      </c>
      <c r="G69" s="243">
        <f t="shared" si="3"/>
        <v>0</v>
      </c>
      <c r="H69" s="244"/>
      <c r="I69" s="240"/>
      <c r="J69" s="254"/>
      <c r="K69" s="255"/>
      <c r="L69" s="255"/>
      <c r="M69" s="253"/>
      <c r="N69" s="253"/>
    </row>
    <row r="70" ht="16.5" customHeight="1" spans="1:14">
      <c r="A70" s="244" t="s">
        <v>246</v>
      </c>
      <c r="B70" s="240" t="s">
        <v>247</v>
      </c>
      <c r="C70" s="247"/>
      <c r="D70" s="247">
        <v>315</v>
      </c>
      <c r="E70" s="247"/>
      <c r="F70" s="243" t="str">
        <f t="shared" si="2"/>
        <v/>
      </c>
      <c r="G70" s="243">
        <f t="shared" si="3"/>
        <v>0</v>
      </c>
      <c r="H70" s="244"/>
      <c r="I70" s="240"/>
      <c r="J70" s="254"/>
      <c r="K70" s="255"/>
      <c r="L70" s="255"/>
      <c r="M70" s="253"/>
      <c r="N70" s="253"/>
    </row>
    <row r="71" ht="16.5" customHeight="1" spans="1:14">
      <c r="A71" s="244" t="s">
        <v>248</v>
      </c>
      <c r="B71" s="240" t="s">
        <v>249</v>
      </c>
      <c r="C71" s="247"/>
      <c r="D71" s="247"/>
      <c r="E71" s="247"/>
      <c r="F71" s="243" t="str">
        <f t="shared" si="2"/>
        <v/>
      </c>
      <c r="G71" s="243" t="str">
        <f t="shared" si="3"/>
        <v/>
      </c>
      <c r="H71" s="244"/>
      <c r="I71" s="240"/>
      <c r="J71" s="254"/>
      <c r="K71" s="255"/>
      <c r="L71" s="255"/>
      <c r="M71" s="253"/>
      <c r="N71" s="253"/>
    </row>
    <row r="72" ht="16.5" customHeight="1" spans="1:14">
      <c r="A72" s="244" t="s">
        <v>250</v>
      </c>
      <c r="B72" s="240" t="s">
        <v>251</v>
      </c>
      <c r="C72" s="247"/>
      <c r="D72" s="247"/>
      <c r="E72" s="247"/>
      <c r="F72" s="243" t="str">
        <f t="shared" si="2"/>
        <v/>
      </c>
      <c r="G72" s="243" t="str">
        <f t="shared" si="3"/>
        <v/>
      </c>
      <c r="H72" s="244"/>
      <c r="I72" s="240"/>
      <c r="J72" s="254"/>
      <c r="K72" s="255"/>
      <c r="L72" s="255"/>
      <c r="M72" s="253"/>
      <c r="N72" s="253"/>
    </row>
    <row r="73" ht="16.5" customHeight="1" spans="1:14">
      <c r="A73" s="244" t="s">
        <v>252</v>
      </c>
      <c r="B73" s="240" t="s">
        <v>253</v>
      </c>
      <c r="C73" s="247"/>
      <c r="D73" s="247">
        <v>251</v>
      </c>
      <c r="E73" s="247"/>
      <c r="F73" s="243" t="str">
        <f t="shared" si="2"/>
        <v/>
      </c>
      <c r="G73" s="243">
        <f t="shared" si="3"/>
        <v>0</v>
      </c>
      <c r="H73" s="244"/>
      <c r="I73" s="240"/>
      <c r="J73" s="254"/>
      <c r="K73" s="255"/>
      <c r="L73" s="255"/>
      <c r="M73" s="253"/>
      <c r="N73" s="253"/>
    </row>
    <row r="74" ht="16.5" customHeight="1" spans="1:14">
      <c r="A74" s="244" t="s">
        <v>254</v>
      </c>
      <c r="B74" s="240" t="s">
        <v>255</v>
      </c>
      <c r="C74" s="247"/>
      <c r="D74" s="247"/>
      <c r="E74" s="247"/>
      <c r="F74" s="243" t="str">
        <f t="shared" si="2"/>
        <v/>
      </c>
      <c r="G74" s="243" t="str">
        <f t="shared" si="3"/>
        <v/>
      </c>
      <c r="H74" s="244"/>
      <c r="I74" s="240"/>
      <c r="J74" s="254"/>
      <c r="K74" s="255"/>
      <c r="L74" s="255"/>
      <c r="M74" s="253"/>
      <c r="N74" s="253"/>
    </row>
    <row r="75" ht="16.5" customHeight="1" spans="1:14">
      <c r="A75" s="244" t="s">
        <v>256</v>
      </c>
      <c r="B75" s="240" t="s">
        <v>257</v>
      </c>
      <c r="C75" s="247"/>
      <c r="D75" s="247"/>
      <c r="E75" s="247"/>
      <c r="F75" s="243" t="str">
        <f t="shared" si="2"/>
        <v/>
      </c>
      <c r="G75" s="243" t="str">
        <f t="shared" si="3"/>
        <v/>
      </c>
      <c r="H75" s="244"/>
      <c r="I75" s="240"/>
      <c r="J75" s="254"/>
      <c r="K75" s="255"/>
      <c r="L75" s="255"/>
      <c r="M75" s="253"/>
      <c r="N75" s="253"/>
    </row>
    <row r="76" ht="16.5" customHeight="1" spans="1:14">
      <c r="A76" s="244" t="s">
        <v>258</v>
      </c>
      <c r="B76" s="240" t="s">
        <v>259</v>
      </c>
      <c r="C76" s="247"/>
      <c r="D76" s="247">
        <v>119</v>
      </c>
      <c r="E76" s="247"/>
      <c r="F76" s="243" t="str">
        <f t="shared" si="2"/>
        <v/>
      </c>
      <c r="G76" s="243">
        <f t="shared" si="3"/>
        <v>0</v>
      </c>
      <c r="H76" s="244"/>
      <c r="I76" s="240"/>
      <c r="J76" s="254"/>
      <c r="K76" s="255"/>
      <c r="L76" s="255"/>
      <c r="M76" s="253"/>
      <c r="N76" s="253"/>
    </row>
    <row r="77" ht="16.5" customHeight="1" spans="1:14">
      <c r="A77" s="244" t="s">
        <v>260</v>
      </c>
      <c r="B77" s="240" t="s">
        <v>60</v>
      </c>
      <c r="C77" s="247"/>
      <c r="D77" s="247"/>
      <c r="E77" s="247"/>
      <c r="F77" s="243" t="str">
        <f t="shared" si="2"/>
        <v/>
      </c>
      <c r="G77" s="243" t="str">
        <f t="shared" si="3"/>
        <v/>
      </c>
      <c r="H77" s="244"/>
      <c r="I77" s="240"/>
      <c r="J77" s="254"/>
      <c r="K77" s="255"/>
      <c r="L77" s="255"/>
      <c r="M77" s="253"/>
      <c r="N77" s="253"/>
    </row>
    <row r="78" ht="16.5" customHeight="1" spans="1:14">
      <c r="A78" s="244" t="s">
        <v>261</v>
      </c>
      <c r="B78" s="240" t="s">
        <v>262</v>
      </c>
      <c r="C78" s="245"/>
      <c r="D78" s="242"/>
      <c r="E78" s="242"/>
      <c r="F78" s="243" t="str">
        <f t="shared" si="2"/>
        <v/>
      </c>
      <c r="G78" s="243" t="str">
        <f t="shared" si="3"/>
        <v/>
      </c>
      <c r="H78" s="244" t="s">
        <v>263</v>
      </c>
      <c r="I78" s="240" t="s">
        <v>264</v>
      </c>
      <c r="J78" s="249">
        <f>J79+J80</f>
        <v>27446</v>
      </c>
      <c r="K78" s="249">
        <f>K79+K80</f>
        <v>33541</v>
      </c>
      <c r="L78" s="249">
        <f>L79+L80</f>
        <v>29804</v>
      </c>
      <c r="M78" s="251">
        <f t="shared" ref="M78:M109" si="4">IFERROR($L78/J78,"")</f>
        <v>1.08591415871165</v>
      </c>
      <c r="N78" s="251">
        <f t="shared" ref="N78:N109" si="5">IFERROR($L78/K78,"")</f>
        <v>0.888584120926627</v>
      </c>
    </row>
    <row r="79" ht="16.5" customHeight="1" spans="1:14">
      <c r="A79" s="244" t="s">
        <v>265</v>
      </c>
      <c r="B79" s="240" t="s">
        <v>266</v>
      </c>
      <c r="C79" s="247"/>
      <c r="D79" s="247"/>
      <c r="E79" s="247"/>
      <c r="F79" s="243" t="str">
        <f t="shared" si="2"/>
        <v/>
      </c>
      <c r="G79" s="243" t="str">
        <f t="shared" si="3"/>
        <v/>
      </c>
      <c r="H79" s="244" t="s">
        <v>267</v>
      </c>
      <c r="I79" s="240" t="s">
        <v>268</v>
      </c>
      <c r="J79" s="252">
        <v>18074</v>
      </c>
      <c r="K79" s="252">
        <v>18568</v>
      </c>
      <c r="L79" s="252">
        <v>18285</v>
      </c>
      <c r="M79" s="251">
        <f t="shared" si="4"/>
        <v>1.01167422817307</v>
      </c>
      <c r="N79" s="251">
        <f t="shared" si="5"/>
        <v>0.984758724687635</v>
      </c>
    </row>
    <row r="80" ht="16.5" customHeight="1" spans="1:14">
      <c r="A80" s="244" t="s">
        <v>269</v>
      </c>
      <c r="B80" s="240" t="s">
        <v>270</v>
      </c>
      <c r="C80" s="247"/>
      <c r="D80" s="247"/>
      <c r="E80" s="247"/>
      <c r="F80" s="243" t="str">
        <f t="shared" si="2"/>
        <v/>
      </c>
      <c r="G80" s="243" t="str">
        <f t="shared" si="3"/>
        <v/>
      </c>
      <c r="H80" s="244" t="s">
        <v>271</v>
      </c>
      <c r="I80" s="240" t="s">
        <v>272</v>
      </c>
      <c r="J80" s="252">
        <v>9372</v>
      </c>
      <c r="K80" s="252">
        <v>14973</v>
      </c>
      <c r="L80" s="252">
        <v>11519</v>
      </c>
      <c r="M80" s="251">
        <f t="shared" si="4"/>
        <v>1.22908664105847</v>
      </c>
      <c r="N80" s="251">
        <f t="shared" si="5"/>
        <v>0.769318105923997</v>
      </c>
    </row>
    <row r="81" ht="16.5" customHeight="1" spans="1:14">
      <c r="A81" s="244" t="s">
        <v>273</v>
      </c>
      <c r="B81" s="240" t="s">
        <v>274</v>
      </c>
      <c r="C81" s="245"/>
      <c r="D81" s="242">
        <f>D82</f>
        <v>497</v>
      </c>
      <c r="E81" s="242">
        <f>E82</f>
        <v>0</v>
      </c>
      <c r="F81" s="243" t="str">
        <f t="shared" si="2"/>
        <v/>
      </c>
      <c r="G81" s="243">
        <f t="shared" si="3"/>
        <v>0</v>
      </c>
      <c r="H81" s="244" t="s">
        <v>275</v>
      </c>
      <c r="I81" s="240" t="s">
        <v>276</v>
      </c>
      <c r="J81" s="249">
        <f>J82</f>
        <v>0</v>
      </c>
      <c r="K81" s="249">
        <f>K82</f>
        <v>0</v>
      </c>
      <c r="L81" s="249">
        <f>L82</f>
        <v>0</v>
      </c>
      <c r="M81" s="251" t="str">
        <f t="shared" si="4"/>
        <v/>
      </c>
      <c r="N81" s="251" t="str">
        <f t="shared" si="5"/>
        <v/>
      </c>
    </row>
    <row r="82" ht="16.5" customHeight="1" spans="1:14">
      <c r="A82" s="244" t="s">
        <v>277</v>
      </c>
      <c r="B82" s="240" t="s">
        <v>278</v>
      </c>
      <c r="C82" s="247"/>
      <c r="D82" s="247">
        <v>497</v>
      </c>
      <c r="E82" s="247"/>
      <c r="F82" s="243" t="str">
        <f t="shared" si="2"/>
        <v/>
      </c>
      <c r="G82" s="243">
        <f t="shared" si="3"/>
        <v>0</v>
      </c>
      <c r="H82" s="244" t="s">
        <v>279</v>
      </c>
      <c r="I82" s="240" t="s">
        <v>280</v>
      </c>
      <c r="J82" s="252"/>
      <c r="K82" s="252"/>
      <c r="L82" s="252"/>
      <c r="M82" s="251" t="str">
        <f t="shared" si="4"/>
        <v/>
      </c>
      <c r="N82" s="251" t="str">
        <f t="shared" si="5"/>
        <v/>
      </c>
    </row>
    <row r="83" ht="16.5" customHeight="1" spans="1:14">
      <c r="A83" s="257"/>
      <c r="B83" s="258"/>
      <c r="C83" s="259"/>
      <c r="D83" s="259"/>
      <c r="E83" s="259"/>
      <c r="F83" s="243" t="str">
        <f t="shared" si="2"/>
        <v/>
      </c>
      <c r="G83" s="243" t="str">
        <f t="shared" si="3"/>
        <v/>
      </c>
      <c r="H83" s="244" t="s">
        <v>281</v>
      </c>
      <c r="I83" s="240" t="s">
        <v>282</v>
      </c>
      <c r="J83" s="250">
        <f>J84</f>
        <v>0</v>
      </c>
      <c r="K83" s="250">
        <f>K84</f>
        <v>0</v>
      </c>
      <c r="L83" s="250">
        <f>L84</f>
        <v>0</v>
      </c>
      <c r="M83" s="251" t="str">
        <f t="shared" si="4"/>
        <v/>
      </c>
      <c r="N83" s="251" t="str">
        <f t="shared" si="5"/>
        <v/>
      </c>
    </row>
    <row r="84" ht="16.5" customHeight="1" spans="1:14">
      <c r="A84" s="257"/>
      <c r="B84" s="258"/>
      <c r="C84" s="259"/>
      <c r="D84" s="259"/>
      <c r="E84" s="259"/>
      <c r="F84" s="243" t="str">
        <f t="shared" si="2"/>
        <v/>
      </c>
      <c r="G84" s="243" t="str">
        <f t="shared" si="3"/>
        <v/>
      </c>
      <c r="H84" s="244" t="s">
        <v>283</v>
      </c>
      <c r="I84" s="240" t="s">
        <v>284</v>
      </c>
      <c r="J84" s="252"/>
      <c r="K84" s="252"/>
      <c r="L84" s="252"/>
      <c r="M84" s="251" t="str">
        <f t="shared" si="4"/>
        <v/>
      </c>
      <c r="N84" s="251" t="str">
        <f t="shared" si="5"/>
        <v/>
      </c>
    </row>
    <row r="85" ht="16.5" customHeight="1" spans="1:14">
      <c r="A85" s="244" t="s">
        <v>285</v>
      </c>
      <c r="B85" s="240" t="s">
        <v>286</v>
      </c>
      <c r="C85" s="245">
        <f>C86</f>
        <v>25028</v>
      </c>
      <c r="D85" s="245">
        <f>D86</f>
        <v>12367</v>
      </c>
      <c r="E85" s="245">
        <f>E86</f>
        <v>27407</v>
      </c>
      <c r="F85" s="243">
        <f t="shared" si="2"/>
        <v>1.09505354003516</v>
      </c>
      <c r="G85" s="243">
        <f t="shared" si="3"/>
        <v>2.216139726692</v>
      </c>
      <c r="H85" s="244" t="s">
        <v>287</v>
      </c>
      <c r="I85" s="240" t="s">
        <v>288</v>
      </c>
      <c r="J85" s="249"/>
      <c r="K85" s="250"/>
      <c r="L85" s="250"/>
      <c r="M85" s="251" t="str">
        <f t="shared" si="4"/>
        <v/>
      </c>
      <c r="N85" s="251" t="str">
        <f t="shared" si="5"/>
        <v/>
      </c>
    </row>
    <row r="86" ht="16.5" customHeight="1" spans="1:14">
      <c r="A86" s="244" t="s">
        <v>289</v>
      </c>
      <c r="B86" s="240" t="s">
        <v>290</v>
      </c>
      <c r="C86" s="245">
        <f>SUM(C87:C89)</f>
        <v>25028</v>
      </c>
      <c r="D86" s="245">
        <f>SUM(D87:D89)</f>
        <v>12367</v>
      </c>
      <c r="E86" s="245">
        <f>SUM(E87:E89)</f>
        <v>27407</v>
      </c>
      <c r="F86" s="243">
        <f t="shared" si="2"/>
        <v>1.09505354003516</v>
      </c>
      <c r="G86" s="243">
        <f t="shared" si="3"/>
        <v>2.216139726692</v>
      </c>
      <c r="H86" s="244" t="s">
        <v>291</v>
      </c>
      <c r="I86" s="240" t="s">
        <v>292</v>
      </c>
      <c r="J86" s="252"/>
      <c r="K86" s="252"/>
      <c r="L86" s="252"/>
      <c r="M86" s="251" t="str">
        <f t="shared" si="4"/>
        <v/>
      </c>
      <c r="N86" s="251" t="str">
        <f t="shared" si="5"/>
        <v/>
      </c>
    </row>
    <row r="87" ht="16.5" customHeight="1" spans="1:14">
      <c r="A87" s="244" t="s">
        <v>293</v>
      </c>
      <c r="B87" s="240" t="s">
        <v>294</v>
      </c>
      <c r="C87" s="247">
        <v>25028</v>
      </c>
      <c r="D87" s="247">
        <v>2098</v>
      </c>
      <c r="E87" s="247">
        <v>27407</v>
      </c>
      <c r="F87" s="243">
        <f t="shared" si="2"/>
        <v>1.09505354003516</v>
      </c>
      <c r="G87" s="243">
        <f t="shared" si="3"/>
        <v>13.0633937082936</v>
      </c>
      <c r="H87" s="244" t="s">
        <v>295</v>
      </c>
      <c r="I87" s="240" t="s">
        <v>296</v>
      </c>
      <c r="J87" s="252"/>
      <c r="K87" s="252"/>
      <c r="L87" s="252"/>
      <c r="M87" s="251" t="str">
        <f t="shared" si="4"/>
        <v/>
      </c>
      <c r="N87" s="251" t="str">
        <f t="shared" si="5"/>
        <v/>
      </c>
    </row>
    <row r="88" ht="16.5" customHeight="1" spans="1:14">
      <c r="A88" s="244" t="s">
        <v>297</v>
      </c>
      <c r="B88" s="240" t="s">
        <v>298</v>
      </c>
      <c r="C88" s="247"/>
      <c r="D88" s="247"/>
      <c r="E88" s="247"/>
      <c r="F88" s="243" t="str">
        <f t="shared" si="2"/>
        <v/>
      </c>
      <c r="G88" s="243" t="str">
        <f t="shared" si="3"/>
        <v/>
      </c>
      <c r="H88" s="244" t="s">
        <v>299</v>
      </c>
      <c r="I88" s="240" t="s">
        <v>300</v>
      </c>
      <c r="J88" s="252"/>
      <c r="K88" s="252"/>
      <c r="L88" s="252"/>
      <c r="M88" s="251" t="str">
        <f t="shared" si="4"/>
        <v/>
      </c>
      <c r="N88" s="251" t="str">
        <f t="shared" si="5"/>
        <v/>
      </c>
    </row>
    <row r="89" ht="16.5" customHeight="1" spans="1:14">
      <c r="A89" s="244" t="s">
        <v>301</v>
      </c>
      <c r="B89" s="240" t="s">
        <v>302</v>
      </c>
      <c r="C89" s="247"/>
      <c r="D89" s="247">
        <v>10269</v>
      </c>
      <c r="E89" s="247"/>
      <c r="F89" s="243" t="str">
        <f t="shared" si="2"/>
        <v/>
      </c>
      <c r="G89" s="243">
        <f t="shared" si="3"/>
        <v>0</v>
      </c>
      <c r="H89" s="244" t="s">
        <v>303</v>
      </c>
      <c r="I89" s="240" t="s">
        <v>304</v>
      </c>
      <c r="J89" s="252"/>
      <c r="K89" s="252"/>
      <c r="L89" s="252"/>
      <c r="M89" s="251" t="str">
        <f t="shared" si="4"/>
        <v/>
      </c>
      <c r="N89" s="251" t="str">
        <f t="shared" si="5"/>
        <v/>
      </c>
    </row>
    <row r="90" ht="16.5" customHeight="1" spans="1:14">
      <c r="A90" s="244" t="s">
        <v>305</v>
      </c>
      <c r="B90" s="240" t="s">
        <v>306</v>
      </c>
      <c r="C90" s="245">
        <f>C91</f>
        <v>0</v>
      </c>
      <c r="D90" s="245">
        <f>D91</f>
        <v>21827</v>
      </c>
      <c r="E90" s="245">
        <f>E91</f>
        <v>0</v>
      </c>
      <c r="F90" s="243" t="str">
        <f t="shared" si="2"/>
        <v/>
      </c>
      <c r="G90" s="243">
        <f t="shared" si="3"/>
        <v>0</v>
      </c>
      <c r="H90" s="244" t="s">
        <v>307</v>
      </c>
      <c r="I90" s="240" t="s">
        <v>308</v>
      </c>
      <c r="J90" s="252"/>
      <c r="K90" s="252"/>
      <c r="L90" s="252"/>
      <c r="M90" s="251" t="str">
        <f t="shared" si="4"/>
        <v/>
      </c>
      <c r="N90" s="251" t="str">
        <f t="shared" si="5"/>
        <v/>
      </c>
    </row>
    <row r="91" ht="16.5" customHeight="1" spans="1:14">
      <c r="A91" s="244" t="s">
        <v>309</v>
      </c>
      <c r="B91" s="240" t="s">
        <v>310</v>
      </c>
      <c r="C91" s="245"/>
      <c r="D91" s="242">
        <f>SUM(D92:D95)</f>
        <v>21827</v>
      </c>
      <c r="E91" s="242"/>
      <c r="F91" s="243" t="str">
        <f t="shared" si="2"/>
        <v/>
      </c>
      <c r="G91" s="243">
        <f t="shared" si="3"/>
        <v>0</v>
      </c>
      <c r="H91" s="244" t="s">
        <v>311</v>
      </c>
      <c r="I91" s="240" t="s">
        <v>312</v>
      </c>
      <c r="J91" s="252"/>
      <c r="K91" s="252"/>
      <c r="L91" s="252"/>
      <c r="M91" s="251" t="str">
        <f t="shared" si="4"/>
        <v/>
      </c>
      <c r="N91" s="251" t="str">
        <f t="shared" si="5"/>
        <v/>
      </c>
    </row>
    <row r="92" ht="16.5" customHeight="1" spans="1:14">
      <c r="A92" s="244" t="s">
        <v>313</v>
      </c>
      <c r="B92" s="240" t="s">
        <v>314</v>
      </c>
      <c r="C92" s="247"/>
      <c r="D92" s="247">
        <v>21827</v>
      </c>
      <c r="E92" s="247"/>
      <c r="F92" s="243" t="str">
        <f t="shared" si="2"/>
        <v/>
      </c>
      <c r="G92" s="243">
        <f t="shared" si="3"/>
        <v>0</v>
      </c>
      <c r="H92" s="244" t="s">
        <v>315</v>
      </c>
      <c r="I92" s="240" t="s">
        <v>316</v>
      </c>
      <c r="J92" s="249"/>
      <c r="K92" s="250"/>
      <c r="L92" s="250"/>
      <c r="M92" s="251" t="str">
        <f t="shared" si="4"/>
        <v/>
      </c>
      <c r="N92" s="251" t="str">
        <f t="shared" si="5"/>
        <v/>
      </c>
    </row>
    <row r="93" ht="16.5" customHeight="1" spans="1:14">
      <c r="A93" s="244" t="s">
        <v>317</v>
      </c>
      <c r="B93" s="240" t="s">
        <v>318</v>
      </c>
      <c r="C93" s="247"/>
      <c r="D93" s="247"/>
      <c r="E93" s="247"/>
      <c r="F93" s="243" t="str">
        <f t="shared" si="2"/>
        <v/>
      </c>
      <c r="G93" s="243" t="str">
        <f t="shared" si="3"/>
        <v/>
      </c>
      <c r="H93" s="244" t="s">
        <v>319</v>
      </c>
      <c r="I93" s="240" t="s">
        <v>97</v>
      </c>
      <c r="J93" s="252"/>
      <c r="K93" s="252"/>
      <c r="L93" s="252"/>
      <c r="M93" s="251" t="str">
        <f t="shared" si="4"/>
        <v/>
      </c>
      <c r="N93" s="251" t="str">
        <f t="shared" si="5"/>
        <v/>
      </c>
    </row>
    <row r="94" ht="16.5" customHeight="1" spans="1:14">
      <c r="A94" s="244" t="s">
        <v>320</v>
      </c>
      <c r="B94" s="240" t="s">
        <v>321</v>
      </c>
      <c r="C94" s="247"/>
      <c r="D94" s="247"/>
      <c r="E94" s="247"/>
      <c r="F94" s="243" t="str">
        <f t="shared" si="2"/>
        <v/>
      </c>
      <c r="G94" s="243" t="str">
        <f t="shared" si="3"/>
        <v/>
      </c>
      <c r="H94" s="244" t="s">
        <v>322</v>
      </c>
      <c r="I94" s="240" t="s">
        <v>323</v>
      </c>
      <c r="J94" s="252"/>
      <c r="K94" s="252"/>
      <c r="L94" s="252"/>
      <c r="M94" s="251" t="str">
        <f t="shared" si="4"/>
        <v/>
      </c>
      <c r="N94" s="251" t="str">
        <f t="shared" si="5"/>
        <v/>
      </c>
    </row>
    <row r="95" ht="16.5" customHeight="1" spans="1:14">
      <c r="A95" s="244" t="s">
        <v>324</v>
      </c>
      <c r="B95" s="240" t="s">
        <v>325</v>
      </c>
      <c r="C95" s="247"/>
      <c r="D95" s="247"/>
      <c r="E95" s="247"/>
      <c r="F95" s="243" t="str">
        <f t="shared" si="2"/>
        <v/>
      </c>
      <c r="G95" s="243" t="str">
        <f t="shared" si="3"/>
        <v/>
      </c>
      <c r="H95" s="244" t="s">
        <v>326</v>
      </c>
      <c r="I95" s="240" t="s">
        <v>327</v>
      </c>
      <c r="J95" s="252"/>
      <c r="K95" s="252"/>
      <c r="L95" s="252"/>
      <c r="M95" s="251" t="str">
        <f t="shared" si="4"/>
        <v/>
      </c>
      <c r="N95" s="251" t="str">
        <f t="shared" si="5"/>
        <v/>
      </c>
    </row>
    <row r="96" ht="16.5" customHeight="1" spans="1:14">
      <c r="A96" s="244" t="s">
        <v>328</v>
      </c>
      <c r="B96" s="240" t="s">
        <v>329</v>
      </c>
      <c r="C96" s="247"/>
      <c r="D96" s="247"/>
      <c r="E96" s="247"/>
      <c r="F96" s="243" t="str">
        <f t="shared" si="2"/>
        <v/>
      </c>
      <c r="G96" s="243" t="str">
        <f t="shared" si="3"/>
        <v/>
      </c>
      <c r="H96" s="244" t="s">
        <v>330</v>
      </c>
      <c r="I96" s="240" t="s">
        <v>331</v>
      </c>
      <c r="J96" s="252"/>
      <c r="K96" s="252"/>
      <c r="L96" s="252"/>
      <c r="M96" s="251" t="str">
        <f t="shared" si="4"/>
        <v/>
      </c>
      <c r="N96" s="251" t="str">
        <f t="shared" si="5"/>
        <v/>
      </c>
    </row>
    <row r="97" ht="16.5" customHeight="1" spans="1:14">
      <c r="A97" s="244" t="s">
        <v>332</v>
      </c>
      <c r="B97" s="240" t="s">
        <v>333</v>
      </c>
      <c r="C97" s="245"/>
      <c r="D97" s="242"/>
      <c r="E97" s="242"/>
      <c r="F97" s="243" t="str">
        <f t="shared" si="2"/>
        <v/>
      </c>
      <c r="G97" s="243" t="str">
        <f t="shared" si="3"/>
        <v/>
      </c>
      <c r="H97" s="244"/>
      <c r="I97" s="240"/>
      <c r="J97" s="254"/>
      <c r="K97" s="255"/>
      <c r="L97" s="255"/>
      <c r="M97" s="251" t="str">
        <f t="shared" si="4"/>
        <v/>
      </c>
      <c r="N97" s="251" t="str">
        <f t="shared" si="5"/>
        <v/>
      </c>
    </row>
    <row r="98" ht="16.5" customHeight="1" spans="1:14">
      <c r="A98" s="244" t="s">
        <v>334</v>
      </c>
      <c r="B98" s="240" t="s">
        <v>335</v>
      </c>
      <c r="C98" s="247"/>
      <c r="D98" s="247"/>
      <c r="E98" s="247"/>
      <c r="F98" s="243" t="str">
        <f t="shared" si="2"/>
        <v/>
      </c>
      <c r="G98" s="243" t="str">
        <f t="shared" si="3"/>
        <v/>
      </c>
      <c r="H98" s="244"/>
      <c r="I98" s="240"/>
      <c r="J98" s="254"/>
      <c r="K98" s="255"/>
      <c r="L98" s="255"/>
      <c r="M98" s="251" t="str">
        <f t="shared" si="4"/>
        <v/>
      </c>
      <c r="N98" s="251" t="str">
        <f t="shared" si="5"/>
        <v/>
      </c>
    </row>
    <row r="99" ht="15" customHeight="1" spans="1:14">
      <c r="A99" s="244" t="s">
        <v>336</v>
      </c>
      <c r="B99" s="240" t="s">
        <v>337</v>
      </c>
      <c r="C99" s="247"/>
      <c r="D99" s="247"/>
      <c r="E99" s="247"/>
      <c r="F99" s="243" t="str">
        <f t="shared" si="2"/>
        <v/>
      </c>
      <c r="G99" s="243" t="str">
        <f t="shared" si="3"/>
        <v/>
      </c>
      <c r="H99" s="244"/>
      <c r="I99" s="240"/>
      <c r="J99" s="254"/>
      <c r="K99" s="255"/>
      <c r="L99" s="255"/>
      <c r="M99" s="251" t="str">
        <f t="shared" si="4"/>
        <v/>
      </c>
      <c r="N99" s="251" t="str">
        <f t="shared" si="5"/>
        <v/>
      </c>
    </row>
    <row r="100" ht="16.5" customHeight="1" spans="1:14">
      <c r="A100" s="244" t="s">
        <v>338</v>
      </c>
      <c r="B100" s="240" t="s">
        <v>339</v>
      </c>
      <c r="C100" s="247"/>
      <c r="D100" s="247"/>
      <c r="E100" s="247"/>
      <c r="F100" s="243" t="str">
        <f t="shared" si="2"/>
        <v/>
      </c>
      <c r="G100" s="243" t="str">
        <f t="shared" si="3"/>
        <v/>
      </c>
      <c r="H100" s="244"/>
      <c r="I100" s="240"/>
      <c r="J100" s="254"/>
      <c r="K100" s="255"/>
      <c r="L100" s="255"/>
      <c r="M100" s="251" t="str">
        <f t="shared" si="4"/>
        <v/>
      </c>
      <c r="N100" s="251" t="str">
        <f t="shared" si="5"/>
        <v/>
      </c>
    </row>
    <row r="101" ht="16.5" customHeight="1" spans="1:14">
      <c r="A101" s="244" t="s">
        <v>340</v>
      </c>
      <c r="B101" s="240" t="s">
        <v>341</v>
      </c>
      <c r="C101" s="247"/>
      <c r="D101" s="247"/>
      <c r="E101" s="247"/>
      <c r="F101" s="243" t="str">
        <f t="shared" si="2"/>
        <v/>
      </c>
      <c r="G101" s="243" t="str">
        <f t="shared" si="3"/>
        <v/>
      </c>
      <c r="H101" s="244"/>
      <c r="I101" s="240"/>
      <c r="J101" s="254"/>
      <c r="K101" s="255"/>
      <c r="L101" s="255"/>
      <c r="M101" s="251" t="str">
        <f t="shared" si="4"/>
        <v/>
      </c>
      <c r="N101" s="251" t="str">
        <f t="shared" si="5"/>
        <v/>
      </c>
    </row>
    <row r="102" ht="16.5" customHeight="1" spans="1:14">
      <c r="A102" s="244"/>
      <c r="B102" s="240"/>
      <c r="C102" s="260"/>
      <c r="D102" s="261"/>
      <c r="E102" s="261"/>
      <c r="F102" s="243" t="str">
        <f t="shared" si="2"/>
        <v/>
      </c>
      <c r="G102" s="243" t="str">
        <f t="shared" si="3"/>
        <v/>
      </c>
      <c r="H102" s="244"/>
      <c r="I102" s="240"/>
      <c r="J102" s="254"/>
      <c r="K102" s="255"/>
      <c r="L102" s="255"/>
      <c r="M102" s="251" t="str">
        <f t="shared" si="4"/>
        <v/>
      </c>
      <c r="N102" s="251" t="str">
        <f t="shared" si="5"/>
        <v/>
      </c>
    </row>
    <row r="103" ht="16.5" customHeight="1" spans="1:14">
      <c r="A103" s="244" t="s">
        <v>342</v>
      </c>
      <c r="B103" s="240" t="s">
        <v>343</v>
      </c>
      <c r="C103" s="245">
        <f>C104</f>
        <v>0</v>
      </c>
      <c r="D103" s="245">
        <f>D104</f>
        <v>0</v>
      </c>
      <c r="E103" s="245">
        <f>E104</f>
        <v>0</v>
      </c>
      <c r="F103" s="243" t="str">
        <f t="shared" si="2"/>
        <v/>
      </c>
      <c r="G103" s="243" t="str">
        <f t="shared" si="3"/>
        <v/>
      </c>
      <c r="H103" s="244"/>
      <c r="I103" s="240"/>
      <c r="J103" s="254"/>
      <c r="K103" s="255"/>
      <c r="L103" s="255"/>
      <c r="M103" s="251" t="str">
        <f t="shared" si="4"/>
        <v/>
      </c>
      <c r="N103" s="251" t="str">
        <f t="shared" si="5"/>
        <v/>
      </c>
    </row>
    <row r="104" ht="16.5" customHeight="1" spans="1:14">
      <c r="A104" s="244" t="s">
        <v>344</v>
      </c>
      <c r="B104" s="240" t="s">
        <v>345</v>
      </c>
      <c r="C104" s="245">
        <f>C105</f>
        <v>0</v>
      </c>
      <c r="D104" s="245">
        <f>D105</f>
        <v>0</v>
      </c>
      <c r="E104" s="245">
        <f>E105</f>
        <v>0</v>
      </c>
      <c r="F104" s="243" t="str">
        <f t="shared" si="2"/>
        <v/>
      </c>
      <c r="G104" s="243" t="str">
        <f t="shared" si="3"/>
        <v/>
      </c>
      <c r="H104" s="244" t="s">
        <v>346</v>
      </c>
      <c r="I104" s="240" t="s">
        <v>347</v>
      </c>
      <c r="J104" s="249">
        <f>J105</f>
        <v>3400</v>
      </c>
      <c r="K104" s="249">
        <f>K105</f>
        <v>24378</v>
      </c>
      <c r="L104" s="249">
        <f>L105</f>
        <v>1683</v>
      </c>
      <c r="M104" s="251">
        <f t="shared" si="4"/>
        <v>0.495</v>
      </c>
      <c r="N104" s="251">
        <f t="shared" si="5"/>
        <v>0.0690376569037657</v>
      </c>
    </row>
    <row r="105" ht="16.5" customHeight="1" spans="1:14">
      <c r="A105" s="244" t="s">
        <v>348</v>
      </c>
      <c r="B105" s="240" t="s">
        <v>349</v>
      </c>
      <c r="C105" s="245"/>
      <c r="D105" s="242"/>
      <c r="E105" s="242"/>
      <c r="F105" s="243" t="str">
        <f t="shared" si="2"/>
        <v/>
      </c>
      <c r="G105" s="243" t="str">
        <f t="shared" si="3"/>
        <v/>
      </c>
      <c r="H105" s="244" t="s">
        <v>350</v>
      </c>
      <c r="I105" s="240" t="s">
        <v>351</v>
      </c>
      <c r="J105" s="250">
        <f>SUM(J106:J109)</f>
        <v>3400</v>
      </c>
      <c r="K105" s="250">
        <f>SUM(K106:K109)</f>
        <v>24378</v>
      </c>
      <c r="L105" s="250">
        <f>SUM(L106:L109)</f>
        <v>1683</v>
      </c>
      <c r="M105" s="251">
        <f t="shared" si="4"/>
        <v>0.495</v>
      </c>
      <c r="N105" s="251">
        <f t="shared" si="5"/>
        <v>0.0690376569037657</v>
      </c>
    </row>
    <row r="106" ht="16.5" customHeight="1" spans="1:14">
      <c r="A106" s="244" t="s">
        <v>352</v>
      </c>
      <c r="B106" s="240" t="s">
        <v>353</v>
      </c>
      <c r="C106" s="247"/>
      <c r="D106" s="247"/>
      <c r="E106" s="247"/>
      <c r="F106" s="243" t="str">
        <f t="shared" si="2"/>
        <v/>
      </c>
      <c r="G106" s="243" t="str">
        <f t="shared" si="3"/>
        <v/>
      </c>
      <c r="H106" s="244" t="s">
        <v>354</v>
      </c>
      <c r="I106" s="240" t="s">
        <v>355</v>
      </c>
      <c r="J106" s="252">
        <v>3400</v>
      </c>
      <c r="K106" s="252">
        <v>24378</v>
      </c>
      <c r="L106" s="252">
        <v>1683</v>
      </c>
      <c r="M106" s="251">
        <f t="shared" si="4"/>
        <v>0.495</v>
      </c>
      <c r="N106" s="251">
        <f t="shared" si="5"/>
        <v>0.0690376569037657</v>
      </c>
    </row>
    <row r="107" ht="16.5" customHeight="1" spans="1:14">
      <c r="A107" s="244" t="s">
        <v>356</v>
      </c>
      <c r="B107" s="240" t="s">
        <v>357</v>
      </c>
      <c r="C107" s="247"/>
      <c r="D107" s="247"/>
      <c r="E107" s="247"/>
      <c r="F107" s="243" t="str">
        <f t="shared" si="2"/>
        <v/>
      </c>
      <c r="G107" s="243" t="str">
        <f t="shared" si="3"/>
        <v/>
      </c>
      <c r="H107" s="244" t="s">
        <v>358</v>
      </c>
      <c r="I107" s="240" t="s">
        <v>359</v>
      </c>
      <c r="J107" s="252"/>
      <c r="K107" s="252"/>
      <c r="L107" s="252"/>
      <c r="M107" s="251" t="str">
        <f t="shared" si="4"/>
        <v/>
      </c>
      <c r="N107" s="251" t="str">
        <f t="shared" si="5"/>
        <v/>
      </c>
    </row>
    <row r="108" ht="16.5" customHeight="1" spans="1:14">
      <c r="A108" s="244" t="s">
        <v>360</v>
      </c>
      <c r="B108" s="240" t="s">
        <v>361</v>
      </c>
      <c r="C108" s="247"/>
      <c r="D108" s="247"/>
      <c r="E108" s="247"/>
      <c r="F108" s="243" t="str">
        <f t="shared" si="2"/>
        <v/>
      </c>
      <c r="G108" s="243" t="str">
        <f t="shared" si="3"/>
        <v/>
      </c>
      <c r="H108" s="244" t="s">
        <v>362</v>
      </c>
      <c r="I108" s="240" t="s">
        <v>363</v>
      </c>
      <c r="J108" s="252"/>
      <c r="K108" s="252"/>
      <c r="L108" s="252"/>
      <c r="M108" s="251" t="str">
        <f t="shared" si="4"/>
        <v/>
      </c>
      <c r="N108" s="251" t="str">
        <f t="shared" si="5"/>
        <v/>
      </c>
    </row>
    <row r="109" ht="16.5" customHeight="1" spans="1:14">
      <c r="A109" s="244" t="s">
        <v>364</v>
      </c>
      <c r="B109" s="240" t="s">
        <v>365</v>
      </c>
      <c r="C109" s="247"/>
      <c r="D109" s="247"/>
      <c r="E109" s="247"/>
      <c r="F109" s="243" t="str">
        <f t="shared" si="2"/>
        <v/>
      </c>
      <c r="G109" s="243" t="str">
        <f t="shared" si="3"/>
        <v/>
      </c>
      <c r="H109" s="244" t="s">
        <v>366</v>
      </c>
      <c r="I109" s="240" t="s">
        <v>367</v>
      </c>
      <c r="J109" s="252"/>
      <c r="K109" s="252"/>
      <c r="L109" s="252"/>
      <c r="M109" s="251" t="str">
        <f t="shared" si="4"/>
        <v/>
      </c>
      <c r="N109" s="251" t="str">
        <f t="shared" si="5"/>
        <v/>
      </c>
    </row>
    <row r="110" ht="16.5" customHeight="1" spans="1:14">
      <c r="A110" s="244"/>
      <c r="B110" s="240"/>
      <c r="C110" s="260"/>
      <c r="D110" s="261"/>
      <c r="E110" s="261"/>
      <c r="F110" s="243"/>
      <c r="G110" s="243"/>
      <c r="H110" s="244"/>
      <c r="I110" s="240"/>
      <c r="J110" s="254"/>
      <c r="K110" s="255"/>
      <c r="L110" s="255"/>
      <c r="M110" s="251"/>
      <c r="N110" s="251"/>
    </row>
    <row r="111" ht="16.5" customHeight="1" spans="1:14">
      <c r="A111" s="244"/>
      <c r="B111" s="240"/>
      <c r="C111" s="260"/>
      <c r="D111" s="261"/>
      <c r="E111" s="261"/>
      <c r="F111" s="243"/>
      <c r="G111" s="243"/>
      <c r="H111" s="244"/>
      <c r="I111" s="240"/>
      <c r="J111" s="254"/>
      <c r="K111" s="255"/>
      <c r="L111" s="255"/>
      <c r="M111" s="251"/>
      <c r="N111" s="251"/>
    </row>
    <row r="112" ht="16.5" customHeight="1" spans="1:14">
      <c r="A112" s="240"/>
      <c r="B112" s="241" t="s">
        <v>61</v>
      </c>
      <c r="C112" s="245">
        <f>SUM(C7,C8,C103)</f>
        <v>422358</v>
      </c>
      <c r="D112" s="242">
        <f>SUM(D7,D8,D103)</f>
        <v>389748</v>
      </c>
      <c r="E112" s="242">
        <f>SUM(E7,E8,E103)</f>
        <v>382321</v>
      </c>
      <c r="F112" s="243">
        <f>IFERROR($E112/C112,"")</f>
        <v>0.905206010067289</v>
      </c>
      <c r="G112" s="243">
        <f>IFERROR($E112/D112,"")</f>
        <v>0.980944097211532</v>
      </c>
      <c r="H112" s="240"/>
      <c r="I112" s="241" t="s">
        <v>368</v>
      </c>
      <c r="J112" s="249">
        <f>SUM(J7:J8,J104)</f>
        <v>422358</v>
      </c>
      <c r="K112" s="250">
        <f>SUM(K7:K8,K104)</f>
        <v>389748</v>
      </c>
      <c r="L112" s="250">
        <f>SUM(L7:L8,L104)</f>
        <v>382321</v>
      </c>
      <c r="M112" s="251">
        <f>IFERROR($L112/J112,"")</f>
        <v>0.905206010067289</v>
      </c>
      <c r="N112" s="251">
        <f>IFERROR($L112/K112,"")</f>
        <v>0.980944097211532</v>
      </c>
    </row>
  </sheetData>
  <mergeCells count="14">
    <mergeCell ref="A2:N2"/>
    <mergeCell ref="M3:N3"/>
    <mergeCell ref="A4:G4"/>
    <mergeCell ref="H4:N4"/>
    <mergeCell ref="E5:G5"/>
    <mergeCell ref="L5:N5"/>
    <mergeCell ref="A5:A6"/>
    <mergeCell ref="B5:B6"/>
    <mergeCell ref="C5:C6"/>
    <mergeCell ref="D5:D6"/>
    <mergeCell ref="H5:H6"/>
    <mergeCell ref="I5:I6"/>
    <mergeCell ref="J5:J6"/>
    <mergeCell ref="K5:K6"/>
  </mergeCells>
  <pageMargins left="0.49" right="0.49" top="0.28" bottom="0.33" header="0.32" footer="0.18"/>
  <pageSetup paperSize="8" scale="65" orientation="landscape"/>
  <headerFooter>
    <oddFooter>&amp;C&amp;P/&amp;N</oddFooter>
    <evenFooter>&amp;C&amp;P/&amp;N</even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4"/>
  <sheetViews>
    <sheetView showGridLines="0" zoomScale="80" zoomScaleNormal="80" workbookViewId="0">
      <pane ySplit="5" topLeftCell="A21" activePane="bottomLeft" state="frozen"/>
      <selection/>
      <selection pane="bottomLeft" activeCell="A1" sqref="A1"/>
    </sheetView>
  </sheetViews>
  <sheetFormatPr defaultColWidth="8.70833333333333" defaultRowHeight="13.5" customHeight="1"/>
  <cols>
    <col min="1" max="1" width="5.575" style="79" customWidth="1"/>
    <col min="2" max="2" width="23.2833333333333" style="79" customWidth="1"/>
    <col min="3" max="3" width="11.7083333333333" style="79" customWidth="1"/>
    <col min="4" max="4" width="9.575" style="79" customWidth="1"/>
    <col min="5" max="5" width="11.425" style="79" customWidth="1"/>
    <col min="6" max="7" width="13.575" style="79" customWidth="1"/>
    <col min="8" max="9" width="11.85" style="79" customWidth="1"/>
    <col min="10" max="11" width="9.575" style="79" customWidth="1"/>
    <col min="12" max="14" width="11.85" style="79" customWidth="1"/>
    <col min="15" max="16" width="9.575" style="79" customWidth="1"/>
    <col min="17" max="17" width="9.28333333333333" style="79" customWidth="1"/>
    <col min="18" max="18" width="9.575" style="79" customWidth="1"/>
    <col min="19" max="16384" width="8.70833333333333" style="79"/>
  </cols>
  <sheetData>
    <row r="1" s="79" customFormat="1" customHeight="1" spans="1:18">
      <c r="A1" s="208"/>
      <c r="B1" s="209"/>
      <c r="C1" s="209"/>
      <c r="D1" s="209"/>
      <c r="E1" s="209"/>
      <c r="F1" s="209"/>
      <c r="G1" s="209"/>
      <c r="H1" s="209"/>
      <c r="I1" s="209"/>
      <c r="J1" s="209"/>
      <c r="K1" s="209"/>
      <c r="L1" s="209"/>
      <c r="M1" s="209"/>
      <c r="N1" s="209"/>
      <c r="O1" s="209"/>
      <c r="P1" s="209"/>
      <c r="Q1" s="209"/>
      <c r="R1" s="209"/>
    </row>
    <row r="2" s="79" customFormat="1" ht="24" customHeight="1" spans="1:18">
      <c r="A2" s="210" t="s">
        <v>369</v>
      </c>
      <c r="B2" s="211"/>
      <c r="C2" s="211"/>
      <c r="D2" s="211"/>
      <c r="E2" s="211"/>
      <c r="F2" s="211"/>
      <c r="G2" s="211"/>
      <c r="H2" s="211"/>
      <c r="I2" s="211"/>
      <c r="J2" s="211"/>
      <c r="K2" s="211"/>
      <c r="L2" s="211"/>
      <c r="M2" s="211"/>
      <c r="N2" s="211"/>
      <c r="O2" s="211"/>
      <c r="P2" s="211"/>
      <c r="Q2" s="211"/>
      <c r="R2" s="211"/>
    </row>
    <row r="3" s="79" customFormat="1" ht="20.25" customHeight="1" spans="1:18">
      <c r="A3" s="209"/>
      <c r="B3" s="209"/>
      <c r="C3" s="209"/>
      <c r="D3" s="209"/>
      <c r="E3" s="209"/>
      <c r="F3" s="209"/>
      <c r="G3" s="209"/>
      <c r="H3" s="209"/>
      <c r="I3" s="209"/>
      <c r="J3" s="209"/>
      <c r="K3" s="209"/>
      <c r="L3" s="209"/>
      <c r="M3" s="209"/>
      <c r="N3" s="209"/>
      <c r="O3" s="209"/>
      <c r="P3" s="209"/>
      <c r="Q3" s="209"/>
      <c r="R3" s="224" t="s">
        <v>370</v>
      </c>
    </row>
    <row r="4" s="79" customFormat="1" ht="23.25" customHeight="1" spans="1:18">
      <c r="A4" s="212" t="s">
        <v>2</v>
      </c>
      <c r="B4" s="212"/>
      <c r="C4" s="212" t="s">
        <v>371</v>
      </c>
      <c r="D4" s="212">
        <v>501</v>
      </c>
      <c r="E4" s="212">
        <v>502</v>
      </c>
      <c r="F4" s="212">
        <v>503</v>
      </c>
      <c r="G4" s="212">
        <v>504</v>
      </c>
      <c r="H4" s="212">
        <v>505</v>
      </c>
      <c r="I4" s="212">
        <v>506</v>
      </c>
      <c r="J4" s="212">
        <v>507</v>
      </c>
      <c r="K4" s="212">
        <v>508</v>
      </c>
      <c r="L4" s="212">
        <v>509</v>
      </c>
      <c r="M4" s="212">
        <v>510</v>
      </c>
      <c r="N4" s="212">
        <v>511</v>
      </c>
      <c r="O4" s="212">
        <v>512</v>
      </c>
      <c r="P4" s="212">
        <v>513</v>
      </c>
      <c r="Q4" s="212">
        <v>514</v>
      </c>
      <c r="R4" s="212">
        <v>599</v>
      </c>
    </row>
    <row r="5" s="79" customFormat="1" ht="69" customHeight="1" spans="1:18">
      <c r="A5" s="212" t="s">
        <v>372</v>
      </c>
      <c r="B5" s="212" t="s">
        <v>373</v>
      </c>
      <c r="C5" s="212"/>
      <c r="D5" s="213" t="s">
        <v>374</v>
      </c>
      <c r="E5" s="214" t="s">
        <v>375</v>
      </c>
      <c r="F5" s="214" t="s">
        <v>376</v>
      </c>
      <c r="G5" s="214" t="s">
        <v>377</v>
      </c>
      <c r="H5" s="213" t="s">
        <v>378</v>
      </c>
      <c r="I5" s="213" t="s">
        <v>379</v>
      </c>
      <c r="J5" s="214" t="s">
        <v>380</v>
      </c>
      <c r="K5" s="213" t="s">
        <v>381</v>
      </c>
      <c r="L5" s="214" t="s">
        <v>382</v>
      </c>
      <c r="M5" s="214" t="s">
        <v>383</v>
      </c>
      <c r="N5" s="214" t="s">
        <v>384</v>
      </c>
      <c r="O5" s="214" t="s">
        <v>385</v>
      </c>
      <c r="P5" s="214" t="s">
        <v>386</v>
      </c>
      <c r="Q5" s="214" t="s">
        <v>387</v>
      </c>
      <c r="R5" s="213" t="s">
        <v>109</v>
      </c>
    </row>
    <row r="6" s="79" customFormat="1" ht="20.25" customHeight="1" spans="1:18">
      <c r="A6" s="215" t="s">
        <v>64</v>
      </c>
      <c r="B6" s="164" t="s">
        <v>65</v>
      </c>
      <c r="C6" s="216">
        <v>36211.78</v>
      </c>
      <c r="D6" s="217">
        <v>11191.49</v>
      </c>
      <c r="E6" s="217">
        <v>15620.41</v>
      </c>
      <c r="F6" s="217">
        <v>573.83</v>
      </c>
      <c r="G6" s="218"/>
      <c r="H6" s="218">
        <v>6360.43</v>
      </c>
      <c r="I6" s="218">
        <v>27.08</v>
      </c>
      <c r="J6" s="218">
        <v>212.59</v>
      </c>
      <c r="K6" s="218"/>
      <c r="L6" s="218">
        <v>2225.95</v>
      </c>
      <c r="M6" s="218"/>
      <c r="N6" s="218"/>
      <c r="O6" s="218"/>
      <c r="P6" s="218"/>
      <c r="Q6" s="218"/>
      <c r="R6" s="225">
        <f t="shared" ref="R6:R32" si="0">C6-SUM(D6:Q6)</f>
        <v>0</v>
      </c>
    </row>
    <row r="7" s="79" customFormat="1" ht="20.25" customHeight="1" spans="1:18">
      <c r="A7" s="215" t="s">
        <v>66</v>
      </c>
      <c r="B7" s="164" t="s">
        <v>67</v>
      </c>
      <c r="C7" s="216"/>
      <c r="D7" s="217"/>
      <c r="E7" s="217"/>
      <c r="F7" s="217"/>
      <c r="G7" s="218"/>
      <c r="H7" s="218"/>
      <c r="I7" s="218"/>
      <c r="J7" s="218"/>
      <c r="K7" s="218"/>
      <c r="L7" s="218"/>
      <c r="M7" s="218"/>
      <c r="N7" s="218"/>
      <c r="O7" s="218"/>
      <c r="P7" s="218"/>
      <c r="Q7" s="218"/>
      <c r="R7" s="225">
        <f t="shared" si="0"/>
        <v>0</v>
      </c>
    </row>
    <row r="8" s="79" customFormat="1" ht="20.25" customHeight="1" spans="1:18">
      <c r="A8" s="215" t="s">
        <v>68</v>
      </c>
      <c r="B8" s="164" t="s">
        <v>69</v>
      </c>
      <c r="C8" s="216">
        <v>252.5</v>
      </c>
      <c r="D8" s="217"/>
      <c r="E8" s="217">
        <v>250</v>
      </c>
      <c r="F8" s="217"/>
      <c r="G8" s="218"/>
      <c r="H8" s="218">
        <v>2.5</v>
      </c>
      <c r="I8" s="218"/>
      <c r="J8" s="218"/>
      <c r="K8" s="218"/>
      <c r="L8" s="218"/>
      <c r="M8" s="218"/>
      <c r="N8" s="218"/>
      <c r="O8" s="218"/>
      <c r="P8" s="218"/>
      <c r="Q8" s="218"/>
      <c r="R8" s="225">
        <f t="shared" si="0"/>
        <v>0</v>
      </c>
    </row>
    <row r="9" s="79" customFormat="1" ht="20.25" customHeight="1" spans="1:18">
      <c r="A9" s="215" t="s">
        <v>70</v>
      </c>
      <c r="B9" s="164" t="s">
        <v>71</v>
      </c>
      <c r="C9" s="216">
        <v>18410.49</v>
      </c>
      <c r="D9" s="217">
        <v>5887.16</v>
      </c>
      <c r="E9" s="217">
        <v>12034.71</v>
      </c>
      <c r="F9" s="217">
        <v>114.9</v>
      </c>
      <c r="G9" s="218"/>
      <c r="H9" s="218">
        <v>144.78</v>
      </c>
      <c r="I9" s="218">
        <v>0.6</v>
      </c>
      <c r="J9" s="218"/>
      <c r="K9" s="218"/>
      <c r="L9" s="218">
        <v>228.34</v>
      </c>
      <c r="M9" s="218"/>
      <c r="N9" s="218"/>
      <c r="O9" s="218"/>
      <c r="P9" s="218"/>
      <c r="Q9" s="218"/>
      <c r="R9" s="225">
        <f t="shared" si="0"/>
        <v>0</v>
      </c>
    </row>
    <row r="10" s="79" customFormat="1" ht="20.25" customHeight="1" spans="1:18">
      <c r="A10" s="215" t="s">
        <v>72</v>
      </c>
      <c r="B10" s="164" t="s">
        <v>73</v>
      </c>
      <c r="C10" s="216">
        <v>50020.2</v>
      </c>
      <c r="D10" s="217">
        <v>114.38</v>
      </c>
      <c r="E10" s="217">
        <v>8568.16</v>
      </c>
      <c r="F10" s="217"/>
      <c r="G10" s="218"/>
      <c r="H10" s="218">
        <v>40161.98</v>
      </c>
      <c r="I10" s="218">
        <v>3</v>
      </c>
      <c r="J10" s="218"/>
      <c r="K10" s="218"/>
      <c r="L10" s="218">
        <v>1172.68</v>
      </c>
      <c r="M10" s="218"/>
      <c r="N10" s="218"/>
      <c r="O10" s="218"/>
      <c r="P10" s="218"/>
      <c r="Q10" s="218"/>
      <c r="R10" s="225">
        <f t="shared" si="0"/>
        <v>0</v>
      </c>
    </row>
    <row r="11" s="79" customFormat="1" ht="20.25" customHeight="1" spans="1:18">
      <c r="A11" s="215" t="s">
        <v>74</v>
      </c>
      <c r="B11" s="164" t="s">
        <v>75</v>
      </c>
      <c r="C11" s="216">
        <v>262.47</v>
      </c>
      <c r="D11" s="217">
        <v>120.13</v>
      </c>
      <c r="E11" s="217">
        <v>135.82</v>
      </c>
      <c r="F11" s="217"/>
      <c r="G11" s="218"/>
      <c r="H11" s="218"/>
      <c r="I11" s="218"/>
      <c r="J11" s="218">
        <v>6.52</v>
      </c>
      <c r="K11" s="218"/>
      <c r="L11" s="218"/>
      <c r="M11" s="218"/>
      <c r="N11" s="218"/>
      <c r="O11" s="218"/>
      <c r="P11" s="218"/>
      <c r="Q11" s="218"/>
      <c r="R11" s="225">
        <f t="shared" si="0"/>
        <v>0</v>
      </c>
    </row>
    <row r="12" s="79" customFormat="1" ht="20.25" customHeight="1" spans="1:18">
      <c r="A12" s="215" t="s">
        <v>76</v>
      </c>
      <c r="B12" s="164" t="s">
        <v>77</v>
      </c>
      <c r="C12" s="216">
        <v>1743.46</v>
      </c>
      <c r="D12" s="217">
        <v>57.02</v>
      </c>
      <c r="E12" s="217">
        <v>62.22</v>
      </c>
      <c r="F12" s="217"/>
      <c r="G12" s="218"/>
      <c r="H12" s="218">
        <v>1613.35</v>
      </c>
      <c r="I12" s="218">
        <v>1.5</v>
      </c>
      <c r="J12" s="218"/>
      <c r="K12" s="218"/>
      <c r="L12" s="218">
        <v>9.37</v>
      </c>
      <c r="M12" s="218"/>
      <c r="N12" s="218"/>
      <c r="O12" s="218"/>
      <c r="P12" s="218"/>
      <c r="Q12" s="218"/>
      <c r="R12" s="225">
        <f t="shared" si="0"/>
        <v>0</v>
      </c>
    </row>
    <row r="13" s="79" customFormat="1" ht="20.25" customHeight="1" spans="1:18">
      <c r="A13" s="215" t="s">
        <v>78</v>
      </c>
      <c r="B13" s="164" t="s">
        <v>79</v>
      </c>
      <c r="C13" s="216">
        <v>111678.86</v>
      </c>
      <c r="D13" s="217">
        <v>5033.11</v>
      </c>
      <c r="E13" s="217">
        <v>805.54</v>
      </c>
      <c r="F13" s="217">
        <v>0.5</v>
      </c>
      <c r="G13" s="218"/>
      <c r="H13" s="218">
        <v>8900.39</v>
      </c>
      <c r="I13" s="218">
        <v>8.8</v>
      </c>
      <c r="J13" s="218">
        <v>26</v>
      </c>
      <c r="K13" s="218"/>
      <c r="L13" s="218">
        <v>24249.52</v>
      </c>
      <c r="M13" s="218">
        <v>72655</v>
      </c>
      <c r="N13" s="218"/>
      <c r="O13" s="218"/>
      <c r="P13" s="218"/>
      <c r="Q13" s="218"/>
      <c r="R13" s="225">
        <f t="shared" si="0"/>
        <v>0</v>
      </c>
    </row>
    <row r="14" s="79" customFormat="1" ht="20.25" customHeight="1" spans="1:18">
      <c r="A14" s="215" t="s">
        <v>80</v>
      </c>
      <c r="B14" s="164" t="s">
        <v>81</v>
      </c>
      <c r="C14" s="216">
        <v>27879.57</v>
      </c>
      <c r="D14" s="217">
        <v>1526.15</v>
      </c>
      <c r="E14" s="217">
        <v>6099.88</v>
      </c>
      <c r="F14" s="217"/>
      <c r="G14" s="218">
        <v>7821.3</v>
      </c>
      <c r="H14" s="218">
        <v>5832.8</v>
      </c>
      <c r="I14" s="218">
        <v>20</v>
      </c>
      <c r="J14" s="218"/>
      <c r="K14" s="218"/>
      <c r="L14" s="218">
        <v>4427.43</v>
      </c>
      <c r="M14" s="218">
        <v>2152</v>
      </c>
      <c r="N14" s="218"/>
      <c r="O14" s="218"/>
      <c r="P14" s="218"/>
      <c r="Q14" s="218"/>
      <c r="R14" s="225">
        <f t="shared" si="0"/>
        <v>0.00999999999839929</v>
      </c>
    </row>
    <row r="15" s="79" customFormat="1" ht="20.25" customHeight="1" spans="1:18">
      <c r="A15" s="215" t="s">
        <v>82</v>
      </c>
      <c r="B15" s="164" t="s">
        <v>83</v>
      </c>
      <c r="C15" s="216">
        <v>311.74</v>
      </c>
      <c r="D15" s="217">
        <v>0.68</v>
      </c>
      <c r="E15" s="217">
        <v>311.06</v>
      </c>
      <c r="F15" s="217"/>
      <c r="G15" s="218"/>
      <c r="H15" s="218"/>
      <c r="I15" s="218"/>
      <c r="J15" s="218"/>
      <c r="K15" s="218"/>
      <c r="L15" s="218"/>
      <c r="M15" s="218"/>
      <c r="N15" s="218"/>
      <c r="O15" s="218"/>
      <c r="P15" s="218"/>
      <c r="Q15" s="218"/>
      <c r="R15" s="225">
        <f t="shared" si="0"/>
        <v>0</v>
      </c>
    </row>
    <row r="16" s="79" customFormat="1" ht="20.25" customHeight="1" spans="1:18">
      <c r="A16" s="215" t="s">
        <v>84</v>
      </c>
      <c r="B16" s="164" t="s">
        <v>85</v>
      </c>
      <c r="C16" s="216">
        <v>19925.67</v>
      </c>
      <c r="D16" s="217">
        <v>111.38</v>
      </c>
      <c r="E16" s="217">
        <v>7357.17</v>
      </c>
      <c r="F16" s="217">
        <v>9268.45</v>
      </c>
      <c r="G16" s="218"/>
      <c r="H16" s="218">
        <v>2275.29</v>
      </c>
      <c r="I16" s="218">
        <v>2</v>
      </c>
      <c r="J16" s="218">
        <v>900</v>
      </c>
      <c r="K16" s="218"/>
      <c r="L16" s="218">
        <v>11.38</v>
      </c>
      <c r="M16" s="218"/>
      <c r="N16" s="218"/>
      <c r="O16" s="218"/>
      <c r="P16" s="218"/>
      <c r="Q16" s="218"/>
      <c r="R16" s="225">
        <f t="shared" si="0"/>
        <v>0</v>
      </c>
    </row>
    <row r="17" s="79" customFormat="1" ht="20.25" customHeight="1" spans="1:18">
      <c r="A17" s="215" t="s">
        <v>86</v>
      </c>
      <c r="B17" s="164" t="s">
        <v>87</v>
      </c>
      <c r="C17" s="216">
        <v>38577.23</v>
      </c>
      <c r="D17" s="217">
        <v>651.28</v>
      </c>
      <c r="E17" s="217">
        <v>3751.23</v>
      </c>
      <c r="F17" s="217">
        <v>3.18</v>
      </c>
      <c r="G17" s="218"/>
      <c r="H17" s="218">
        <v>6489.38</v>
      </c>
      <c r="I17" s="218">
        <v>33.7</v>
      </c>
      <c r="J17" s="218">
        <v>6083.88</v>
      </c>
      <c r="K17" s="218"/>
      <c r="L17" s="218">
        <v>21564.58</v>
      </c>
      <c r="M17" s="218"/>
      <c r="N17" s="218"/>
      <c r="O17" s="218"/>
      <c r="P17" s="218"/>
      <c r="Q17" s="218"/>
      <c r="R17" s="225">
        <f t="shared" si="0"/>
        <v>0</v>
      </c>
    </row>
    <row r="18" s="79" customFormat="1" ht="20.25" customHeight="1" spans="1:18">
      <c r="A18" s="215" t="s">
        <v>88</v>
      </c>
      <c r="B18" s="164" t="s">
        <v>89</v>
      </c>
      <c r="C18" s="216">
        <v>14396.99</v>
      </c>
      <c r="D18" s="217">
        <v>367.04</v>
      </c>
      <c r="E18" s="217">
        <v>181.31</v>
      </c>
      <c r="F18" s="217">
        <v>2</v>
      </c>
      <c r="G18" s="218"/>
      <c r="H18" s="218">
        <v>13836.16</v>
      </c>
      <c r="I18" s="218"/>
      <c r="J18" s="218"/>
      <c r="K18" s="218"/>
      <c r="L18" s="218">
        <v>10.48</v>
      </c>
      <c r="M18" s="218"/>
      <c r="N18" s="218"/>
      <c r="O18" s="218"/>
      <c r="P18" s="218"/>
      <c r="Q18" s="218"/>
      <c r="R18" s="225">
        <f t="shared" si="0"/>
        <v>0</v>
      </c>
    </row>
    <row r="19" s="79" customFormat="1" ht="20.25" customHeight="1" spans="1:18">
      <c r="A19" s="215" t="s">
        <v>90</v>
      </c>
      <c r="B19" s="219" t="s">
        <v>91</v>
      </c>
      <c r="C19" s="216">
        <v>199.39</v>
      </c>
      <c r="D19" s="220">
        <v>50.09</v>
      </c>
      <c r="E19" s="217">
        <v>35.36</v>
      </c>
      <c r="F19" s="217"/>
      <c r="G19" s="218"/>
      <c r="H19" s="218">
        <v>110.47</v>
      </c>
      <c r="I19" s="218">
        <v>1.95</v>
      </c>
      <c r="J19" s="218"/>
      <c r="K19" s="218"/>
      <c r="L19" s="218">
        <v>1.52</v>
      </c>
      <c r="M19" s="218"/>
      <c r="N19" s="218"/>
      <c r="O19" s="218"/>
      <c r="P19" s="218"/>
      <c r="Q19" s="218"/>
      <c r="R19" s="225">
        <f t="shared" si="0"/>
        <v>0</v>
      </c>
    </row>
    <row r="20" s="79" customFormat="1" ht="20.25" customHeight="1" spans="1:18">
      <c r="A20" s="215" t="s">
        <v>92</v>
      </c>
      <c r="B20" s="219" t="s">
        <v>93</v>
      </c>
      <c r="C20" s="216">
        <v>296.62</v>
      </c>
      <c r="D20" s="217">
        <v>118.91</v>
      </c>
      <c r="E20" s="217">
        <v>22.71</v>
      </c>
      <c r="F20" s="217"/>
      <c r="G20" s="218"/>
      <c r="H20" s="218"/>
      <c r="I20" s="218"/>
      <c r="J20" s="218">
        <v>20</v>
      </c>
      <c r="K20" s="218"/>
      <c r="L20" s="218">
        <v>135</v>
      </c>
      <c r="M20" s="218"/>
      <c r="N20" s="218"/>
      <c r="O20" s="218"/>
      <c r="P20" s="218"/>
      <c r="Q20" s="218"/>
      <c r="R20" s="225">
        <f t="shared" si="0"/>
        <v>0</v>
      </c>
    </row>
    <row r="21" s="79" customFormat="1" ht="20.25" customHeight="1" spans="1:18">
      <c r="A21" s="215" t="s">
        <v>94</v>
      </c>
      <c r="B21" s="215" t="s">
        <v>95</v>
      </c>
      <c r="C21" s="216"/>
      <c r="D21" s="217"/>
      <c r="E21" s="217"/>
      <c r="F21" s="217"/>
      <c r="G21" s="218"/>
      <c r="H21" s="218"/>
      <c r="I21" s="218"/>
      <c r="J21" s="218"/>
      <c r="K21" s="218"/>
      <c r="L21" s="218"/>
      <c r="M21" s="218"/>
      <c r="N21" s="218"/>
      <c r="O21" s="218"/>
      <c r="P21" s="218"/>
      <c r="Q21" s="218"/>
      <c r="R21" s="225">
        <f t="shared" si="0"/>
        <v>0</v>
      </c>
    </row>
    <row r="22" s="79" customFormat="1" ht="20.25" customHeight="1" spans="1:18">
      <c r="A22" s="215" t="s">
        <v>96</v>
      </c>
      <c r="B22" s="219" t="s">
        <v>97</v>
      </c>
      <c r="C22" s="216"/>
      <c r="D22" s="217"/>
      <c r="E22" s="217"/>
      <c r="F22" s="217"/>
      <c r="G22" s="218"/>
      <c r="H22" s="218"/>
      <c r="I22" s="218"/>
      <c r="J22" s="218"/>
      <c r="K22" s="218"/>
      <c r="L22" s="218"/>
      <c r="M22" s="218"/>
      <c r="N22" s="218"/>
      <c r="O22" s="218"/>
      <c r="P22" s="218"/>
      <c r="Q22" s="218"/>
      <c r="R22" s="225">
        <f t="shared" si="0"/>
        <v>0</v>
      </c>
    </row>
    <row r="23" s="79" customFormat="1" ht="20.25" customHeight="1" spans="1:18">
      <c r="A23" s="215" t="s">
        <v>98</v>
      </c>
      <c r="B23" s="219" t="s">
        <v>99</v>
      </c>
      <c r="C23" s="216">
        <v>2226.11</v>
      </c>
      <c r="D23" s="217">
        <v>142.49</v>
      </c>
      <c r="E23" s="217">
        <v>371.28</v>
      </c>
      <c r="F23" s="217"/>
      <c r="G23" s="218"/>
      <c r="H23" s="218">
        <v>1427.59</v>
      </c>
      <c r="I23" s="218">
        <v>4.7</v>
      </c>
      <c r="J23" s="218"/>
      <c r="K23" s="218"/>
      <c r="L23" s="218">
        <v>280.05</v>
      </c>
      <c r="M23" s="218"/>
      <c r="N23" s="218"/>
      <c r="O23" s="218"/>
      <c r="P23" s="218"/>
      <c r="Q23" s="218"/>
      <c r="R23" s="225">
        <f t="shared" si="0"/>
        <v>0</v>
      </c>
    </row>
    <row r="24" s="79" customFormat="1" ht="20.25" customHeight="1" spans="1:18">
      <c r="A24" s="215" t="s">
        <v>100</v>
      </c>
      <c r="B24" s="219" t="s">
        <v>101</v>
      </c>
      <c r="C24" s="216">
        <v>6922.86</v>
      </c>
      <c r="D24" s="217">
        <v>2040.53</v>
      </c>
      <c r="E24" s="217"/>
      <c r="F24" s="217"/>
      <c r="G24" s="218"/>
      <c r="H24" s="218">
        <v>4882.33</v>
      </c>
      <c r="I24" s="218"/>
      <c r="J24" s="218"/>
      <c r="K24" s="218"/>
      <c r="L24" s="218"/>
      <c r="M24" s="218"/>
      <c r="N24" s="218"/>
      <c r="O24" s="218"/>
      <c r="P24" s="218"/>
      <c r="Q24" s="218"/>
      <c r="R24" s="225">
        <f t="shared" si="0"/>
        <v>0</v>
      </c>
    </row>
    <row r="25" s="79" customFormat="1" ht="20.25" customHeight="1" spans="1:18">
      <c r="A25" s="215" t="s">
        <v>102</v>
      </c>
      <c r="B25" s="219" t="s">
        <v>103</v>
      </c>
      <c r="C25" s="216">
        <v>3039.61</v>
      </c>
      <c r="D25" s="217"/>
      <c r="E25" s="217"/>
      <c r="F25" s="217"/>
      <c r="G25" s="218"/>
      <c r="H25" s="218">
        <v>244.16</v>
      </c>
      <c r="I25" s="218"/>
      <c r="J25" s="218"/>
      <c r="K25" s="218"/>
      <c r="L25" s="218">
        <v>2795.45</v>
      </c>
      <c r="M25" s="218"/>
      <c r="N25" s="218"/>
      <c r="O25" s="218"/>
      <c r="P25" s="218"/>
      <c r="Q25" s="218"/>
      <c r="R25" s="225">
        <f t="shared" si="0"/>
        <v>0</v>
      </c>
    </row>
    <row r="26" s="79" customFormat="1" ht="20.25" customHeight="1" spans="1:18">
      <c r="A26" s="215" t="s">
        <v>104</v>
      </c>
      <c r="B26" s="219" t="s">
        <v>105</v>
      </c>
      <c r="C26" s="216">
        <v>3419.43</v>
      </c>
      <c r="D26" s="217">
        <v>283.04</v>
      </c>
      <c r="E26" s="217">
        <v>2916.73</v>
      </c>
      <c r="F26" s="217">
        <v>2</v>
      </c>
      <c r="G26" s="218"/>
      <c r="H26" s="218">
        <v>212.39</v>
      </c>
      <c r="I26" s="218"/>
      <c r="J26" s="218"/>
      <c r="K26" s="218"/>
      <c r="L26" s="218">
        <v>5.27</v>
      </c>
      <c r="M26" s="218"/>
      <c r="N26" s="218"/>
      <c r="O26" s="218"/>
      <c r="P26" s="218"/>
      <c r="Q26" s="218"/>
      <c r="R26" s="225">
        <f t="shared" si="0"/>
        <v>0</v>
      </c>
    </row>
    <row r="27" s="79" customFormat="1" ht="20.25" customHeight="1" spans="1:18">
      <c r="A27" s="215" t="s">
        <v>106</v>
      </c>
      <c r="B27" s="215" t="s">
        <v>107</v>
      </c>
      <c r="C27" s="216">
        <v>4000</v>
      </c>
      <c r="D27" s="217"/>
      <c r="E27" s="217"/>
      <c r="F27" s="217"/>
      <c r="G27" s="218"/>
      <c r="H27" s="220"/>
      <c r="I27" s="218"/>
      <c r="J27" s="218"/>
      <c r="K27" s="218"/>
      <c r="L27" s="218"/>
      <c r="M27" s="218"/>
      <c r="N27" s="218"/>
      <c r="O27" s="218"/>
      <c r="P27" s="218"/>
      <c r="Q27" s="218">
        <v>4000</v>
      </c>
      <c r="R27" s="225">
        <f t="shared" si="0"/>
        <v>0</v>
      </c>
    </row>
    <row r="28" s="79" customFormat="1" ht="20.25" customHeight="1" spans="1:18">
      <c r="A28" s="215" t="s">
        <v>108</v>
      </c>
      <c r="B28" s="164" t="s">
        <v>109</v>
      </c>
      <c r="C28" s="216">
        <v>500</v>
      </c>
      <c r="D28" s="217"/>
      <c r="E28" s="217"/>
      <c r="F28" s="217"/>
      <c r="G28" s="218"/>
      <c r="H28" s="218"/>
      <c r="I28" s="218"/>
      <c r="J28" s="218"/>
      <c r="K28" s="218"/>
      <c r="L28" s="218"/>
      <c r="M28" s="218"/>
      <c r="N28" s="218"/>
      <c r="O28" s="218"/>
      <c r="P28" s="218"/>
      <c r="Q28" s="218">
        <v>500</v>
      </c>
      <c r="R28" s="225">
        <f t="shared" si="0"/>
        <v>0</v>
      </c>
    </row>
    <row r="29" s="79" customFormat="1" ht="20.25" customHeight="1" spans="1:18">
      <c r="A29" s="215" t="s">
        <v>110</v>
      </c>
      <c r="B29" s="219" t="s">
        <v>111</v>
      </c>
      <c r="C29" s="216">
        <v>10500</v>
      </c>
      <c r="D29" s="217"/>
      <c r="E29" s="217"/>
      <c r="F29" s="217"/>
      <c r="G29" s="218"/>
      <c r="H29" s="218"/>
      <c r="I29" s="218"/>
      <c r="J29" s="218"/>
      <c r="K29" s="218"/>
      <c r="L29" s="218"/>
      <c r="M29" s="218"/>
      <c r="N29" s="218">
        <v>10500</v>
      </c>
      <c r="O29" s="218"/>
      <c r="P29" s="218"/>
      <c r="Q29" s="218"/>
      <c r="R29" s="225">
        <f t="shared" si="0"/>
        <v>0</v>
      </c>
    </row>
    <row r="30" s="79" customFormat="1" ht="20.25" customHeight="1" spans="1:18">
      <c r="A30" s="215" t="s">
        <v>112</v>
      </c>
      <c r="B30" s="219" t="s">
        <v>113</v>
      </c>
      <c r="C30" s="216">
        <v>59</v>
      </c>
      <c r="D30" s="217"/>
      <c r="E30" s="217"/>
      <c r="F30" s="217"/>
      <c r="G30" s="218"/>
      <c r="H30" s="218"/>
      <c r="I30" s="218"/>
      <c r="J30" s="218"/>
      <c r="K30" s="218"/>
      <c r="L30" s="218"/>
      <c r="M30" s="218"/>
      <c r="N30" s="218">
        <v>59</v>
      </c>
      <c r="O30" s="218"/>
      <c r="P30" s="218"/>
      <c r="Q30" s="218"/>
      <c r="R30" s="225">
        <f t="shared" si="0"/>
        <v>0</v>
      </c>
    </row>
    <row r="31" s="79" customFormat="1" ht="20.25" customHeight="1" spans="1:18">
      <c r="A31" s="215" t="s">
        <v>122</v>
      </c>
      <c r="B31" s="164" t="s">
        <v>123</v>
      </c>
      <c r="C31" s="216">
        <v>29804.02</v>
      </c>
      <c r="D31" s="217"/>
      <c r="E31" s="217"/>
      <c r="F31" s="217"/>
      <c r="G31" s="218"/>
      <c r="H31" s="218"/>
      <c r="I31" s="218"/>
      <c r="J31" s="218"/>
      <c r="K31" s="218"/>
      <c r="L31" s="218"/>
      <c r="M31" s="218"/>
      <c r="N31" s="218"/>
      <c r="O31" s="218"/>
      <c r="P31" s="218">
        <v>31389.66</v>
      </c>
      <c r="Q31" s="218"/>
      <c r="R31" s="225">
        <f t="shared" si="0"/>
        <v>-1585.64</v>
      </c>
    </row>
    <row r="32" s="79" customFormat="1" ht="20.25" customHeight="1" spans="1:18">
      <c r="A32" s="215" t="s">
        <v>346</v>
      </c>
      <c r="B32" s="164" t="s">
        <v>347</v>
      </c>
      <c r="C32" s="216">
        <v>1683</v>
      </c>
      <c r="D32" s="217"/>
      <c r="E32" s="217"/>
      <c r="F32" s="217"/>
      <c r="G32" s="218"/>
      <c r="H32" s="218"/>
      <c r="I32" s="218"/>
      <c r="J32" s="218"/>
      <c r="K32" s="218"/>
      <c r="L32" s="218"/>
      <c r="M32" s="218"/>
      <c r="N32" s="218"/>
      <c r="O32" s="218"/>
      <c r="P32" s="218"/>
      <c r="Q32" s="218"/>
      <c r="R32" s="225">
        <f t="shared" si="0"/>
        <v>1683</v>
      </c>
    </row>
    <row r="33" s="79" customFormat="1" ht="20.25" customHeight="1" spans="1:18">
      <c r="A33" s="215"/>
      <c r="B33" s="219"/>
      <c r="C33" s="221"/>
      <c r="D33" s="221"/>
      <c r="E33" s="221"/>
      <c r="F33" s="221"/>
      <c r="G33" s="222"/>
      <c r="H33" s="222"/>
      <c r="I33" s="222"/>
      <c r="J33" s="222"/>
      <c r="K33" s="222"/>
      <c r="L33" s="222"/>
      <c r="M33" s="222"/>
      <c r="N33" s="222"/>
      <c r="O33" s="222"/>
      <c r="P33" s="222"/>
      <c r="Q33" s="222"/>
      <c r="R33" s="225"/>
    </row>
    <row r="34" s="79" customFormat="1" ht="20.25" customHeight="1" spans="1:18">
      <c r="A34" s="223" t="s">
        <v>368</v>
      </c>
      <c r="B34" s="223"/>
      <c r="C34" s="216">
        <v>350833.98</v>
      </c>
      <c r="D34" s="216">
        <f t="shared" ref="D34:R34" si="1">SUM(D6:D32)</f>
        <v>27694.88</v>
      </c>
      <c r="E34" s="216">
        <f t="shared" si="1"/>
        <v>58523.59</v>
      </c>
      <c r="F34" s="216">
        <f t="shared" si="1"/>
        <v>9964.86</v>
      </c>
      <c r="G34" s="216">
        <f t="shared" si="1"/>
        <v>7821.3</v>
      </c>
      <c r="H34" s="216">
        <f t="shared" si="1"/>
        <v>92494</v>
      </c>
      <c r="I34" s="216">
        <f t="shared" si="1"/>
        <v>103.33</v>
      </c>
      <c r="J34" s="216">
        <f t="shared" si="1"/>
        <v>7248.99</v>
      </c>
      <c r="K34" s="216">
        <f t="shared" si="1"/>
        <v>0</v>
      </c>
      <c r="L34" s="216">
        <f t="shared" si="1"/>
        <v>57117.02</v>
      </c>
      <c r="M34" s="216">
        <f t="shared" si="1"/>
        <v>74807</v>
      </c>
      <c r="N34" s="216">
        <f t="shared" si="1"/>
        <v>10559</v>
      </c>
      <c r="O34" s="216">
        <f t="shared" si="1"/>
        <v>0</v>
      </c>
      <c r="P34" s="216">
        <f t="shared" si="1"/>
        <v>31389.66</v>
      </c>
      <c r="Q34" s="216">
        <f t="shared" si="1"/>
        <v>4500</v>
      </c>
      <c r="R34" s="225">
        <f t="shared" si="1"/>
        <v>97.369999999999</v>
      </c>
    </row>
  </sheetData>
  <mergeCells count="4">
    <mergeCell ref="A2:R2"/>
    <mergeCell ref="A4:B4"/>
    <mergeCell ref="A34:B34"/>
    <mergeCell ref="C4:C5"/>
  </mergeCells>
  <pageMargins left="0.49" right="0.49" top="0.46" bottom="0.17" header="0.13" footer="0.13"/>
  <pageSetup paperSize="8" scale="73"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C7"/>
  <sheetViews>
    <sheetView workbookViewId="0">
      <selection activeCell="B7" sqref="B7"/>
    </sheetView>
  </sheetViews>
  <sheetFormatPr defaultColWidth="7.95833333333333" defaultRowHeight="19.5" outlineLevelRow="6" outlineLevelCol="2"/>
  <cols>
    <col min="1" max="1" width="47.525" style="66" customWidth="1"/>
    <col min="2" max="3" width="22.4916666666667" style="66" customWidth="1"/>
    <col min="4" max="16384" width="7.95833333333333" style="66"/>
  </cols>
  <sheetData>
    <row r="1" s="66" customFormat="1" spans="1:1">
      <c r="A1" s="4"/>
    </row>
    <row r="2" s="66" customFormat="1" ht="29.25" customHeight="1" spans="1:3">
      <c r="A2" s="68" t="s">
        <v>388</v>
      </c>
      <c r="B2" s="68"/>
      <c r="C2" s="68"/>
    </row>
    <row r="3" s="66" customFormat="1" ht="24" customHeight="1" spans="1:3">
      <c r="A3" s="70"/>
      <c r="B3" s="70"/>
      <c r="C3" s="72" t="s">
        <v>389</v>
      </c>
    </row>
    <row r="4" s="66" customFormat="1" ht="39" customHeight="1" spans="1:3">
      <c r="A4" s="73" t="s">
        <v>2</v>
      </c>
      <c r="B4" s="73" t="s">
        <v>8</v>
      </c>
      <c r="C4" s="73" t="s">
        <v>390</v>
      </c>
    </row>
    <row r="5" s="66" customFormat="1" ht="26.25" customHeight="1" spans="1:3">
      <c r="A5" s="75" t="s">
        <v>391</v>
      </c>
      <c r="B5" s="206">
        <v>33.63</v>
      </c>
      <c r="C5" s="75"/>
    </row>
    <row r="6" s="66" customFormat="1" ht="24.75" customHeight="1" spans="1:3">
      <c r="A6" s="75" t="s">
        <v>392</v>
      </c>
      <c r="B6" s="206">
        <v>33.62427</v>
      </c>
      <c r="C6" s="75"/>
    </row>
    <row r="7" s="66" customFormat="1" ht="25.5" customHeight="1" spans="1:3">
      <c r="A7" s="77" t="s">
        <v>393</v>
      </c>
      <c r="B7" s="207">
        <f>B5-B6</f>
        <v>0.00572999999999979</v>
      </c>
      <c r="C7" s="77"/>
    </row>
  </sheetData>
  <mergeCells count="1">
    <mergeCell ref="A2:C2"/>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
  <sheetViews>
    <sheetView showGridLines="0" zoomScale="120" zoomScaleNormal="120" workbookViewId="0">
      <pane xSplit="3" ySplit="6" topLeftCell="A1" activePane="bottomRight" state="frozen"/>
      <selection/>
      <selection pane="topRight"/>
      <selection pane="bottomLeft"/>
      <selection pane="bottomRight" activeCell="A1" sqref="A1"/>
    </sheetView>
  </sheetViews>
  <sheetFormatPr defaultColWidth="18" defaultRowHeight="14.25" customHeight="1" outlineLevelCol="6"/>
  <cols>
    <col min="1" max="1" width="12.2833333333333" style="79" customWidth="1"/>
    <col min="2" max="2" width="16.2833333333333" style="79" customWidth="1"/>
    <col min="3" max="16384" width="18" style="79"/>
  </cols>
  <sheetData>
    <row r="1" s="79" customFormat="1" ht="19.5" customHeight="1" spans="1:7">
      <c r="A1" s="173"/>
      <c r="F1" s="174"/>
      <c r="G1" s="174"/>
    </row>
    <row r="2" s="79" customFormat="1" ht="24" customHeight="1" spans="1:7">
      <c r="A2" s="175" t="s">
        <v>394</v>
      </c>
      <c r="B2" s="175"/>
      <c r="C2" s="175"/>
      <c r="D2" s="175"/>
      <c r="E2" s="175"/>
      <c r="F2" s="175"/>
      <c r="G2" s="175"/>
    </row>
    <row r="3" s="79" customFormat="1" ht="19.5" customHeight="1" spans="1:7">
      <c r="A3" s="176"/>
      <c r="F3" s="177" t="s">
        <v>1</v>
      </c>
      <c r="G3" s="177"/>
    </row>
    <row r="4" s="79" customFormat="1" ht="31.5" customHeight="1" spans="1:7">
      <c r="A4" s="178" t="s">
        <v>395</v>
      </c>
      <c r="B4" s="179"/>
      <c r="C4" s="180" t="s">
        <v>396</v>
      </c>
      <c r="D4" s="181" t="s">
        <v>397</v>
      </c>
      <c r="E4" s="182" t="s">
        <v>5</v>
      </c>
      <c r="F4" s="183"/>
      <c r="G4" s="184"/>
    </row>
    <row r="5" s="79" customFormat="1" ht="38.25" customHeight="1" spans="1:7">
      <c r="A5" s="185"/>
      <c r="B5" s="186"/>
      <c r="C5" s="187"/>
      <c r="D5" s="188"/>
      <c r="E5" s="189" t="s">
        <v>8</v>
      </c>
      <c r="F5" s="190" t="s">
        <v>9</v>
      </c>
      <c r="G5" s="190" t="s">
        <v>398</v>
      </c>
    </row>
    <row r="6" s="79" customFormat="1" ht="19.5" customHeight="1" spans="1:7">
      <c r="A6" s="191" t="s">
        <v>399</v>
      </c>
      <c r="B6" s="192"/>
      <c r="C6" s="193">
        <v>18</v>
      </c>
      <c r="D6" s="194"/>
      <c r="E6" s="195"/>
      <c r="F6" s="196">
        <f t="shared" ref="F6:F11" si="0">IFERROR($E6/C6,"")</f>
        <v>0</v>
      </c>
      <c r="G6" s="196" t="str">
        <f t="shared" ref="G6:G11" si="1">IFERROR($E6/D6,"")</f>
        <v/>
      </c>
    </row>
    <row r="7" s="79" customFormat="1" ht="19.5" customHeight="1" spans="1:7">
      <c r="A7" s="197" t="s">
        <v>400</v>
      </c>
      <c r="B7" s="198" t="s">
        <v>401</v>
      </c>
      <c r="C7" s="199">
        <f>SUM(C8:C9)</f>
        <v>2036.56</v>
      </c>
      <c r="D7" s="200">
        <f>SUM(D8:D9)</f>
        <v>1353.9</v>
      </c>
      <c r="E7" s="200">
        <f>SUM(E8:E9)</f>
        <v>2271.1</v>
      </c>
      <c r="F7" s="196">
        <f t="shared" si="0"/>
        <v>1.11516478768119</v>
      </c>
      <c r="G7" s="196">
        <f t="shared" si="1"/>
        <v>1.67745032868011</v>
      </c>
    </row>
    <row r="8" s="79" customFormat="1" ht="19.5" customHeight="1" spans="1:7">
      <c r="A8" s="197"/>
      <c r="B8" s="198" t="s">
        <v>402</v>
      </c>
      <c r="C8" s="201">
        <v>334.13</v>
      </c>
      <c r="D8" s="202">
        <v>103.9</v>
      </c>
      <c r="E8" s="195">
        <v>464.13</v>
      </c>
      <c r="F8" s="196">
        <f t="shared" si="0"/>
        <v>1.38907012240745</v>
      </c>
      <c r="G8" s="196">
        <f t="shared" si="1"/>
        <v>4.46708373435996</v>
      </c>
    </row>
    <row r="9" s="79" customFormat="1" ht="19.5" customHeight="1" spans="1:7">
      <c r="A9" s="197"/>
      <c r="B9" s="198" t="s">
        <v>403</v>
      </c>
      <c r="C9" s="201">
        <v>1702.43</v>
      </c>
      <c r="D9" s="202">
        <v>1250</v>
      </c>
      <c r="E9" s="195">
        <v>1806.97</v>
      </c>
      <c r="F9" s="196">
        <f t="shared" si="0"/>
        <v>1.06140634269838</v>
      </c>
      <c r="G9" s="196">
        <f t="shared" si="1"/>
        <v>1.445576</v>
      </c>
    </row>
    <row r="10" s="79" customFormat="1" ht="19.5" customHeight="1" spans="1:7">
      <c r="A10" s="191" t="s">
        <v>404</v>
      </c>
      <c r="B10" s="192"/>
      <c r="C10" s="201">
        <v>433.36</v>
      </c>
      <c r="D10" s="202">
        <v>56.8</v>
      </c>
      <c r="E10" s="195">
        <v>206.7</v>
      </c>
      <c r="F10" s="196">
        <f t="shared" si="0"/>
        <v>0.476970647960126</v>
      </c>
      <c r="G10" s="196">
        <f t="shared" si="1"/>
        <v>3.63908450704225</v>
      </c>
    </row>
    <row r="11" s="79" customFormat="1" ht="19.5" customHeight="1" spans="1:7">
      <c r="A11" s="203" t="s">
        <v>405</v>
      </c>
      <c r="B11" s="204"/>
      <c r="C11" s="205">
        <f>SUM(C6:C7,C10)</f>
        <v>2487.92</v>
      </c>
      <c r="D11" s="205">
        <f>SUM(D6:D7,D10)</f>
        <v>1410.7</v>
      </c>
      <c r="E11" s="205">
        <f>SUM(E6:E7,E10)</f>
        <v>2477.8</v>
      </c>
      <c r="F11" s="196">
        <f t="shared" si="0"/>
        <v>0.995932345091482</v>
      </c>
      <c r="G11" s="196">
        <f t="shared" si="1"/>
        <v>1.75643297653647</v>
      </c>
    </row>
  </sheetData>
  <mergeCells count="10">
    <mergeCell ref="A2:G2"/>
    <mergeCell ref="F3:G3"/>
    <mergeCell ref="E4:G4"/>
    <mergeCell ref="A6:B6"/>
    <mergeCell ref="A10:B10"/>
    <mergeCell ref="A11:B11"/>
    <mergeCell ref="A7:A9"/>
    <mergeCell ref="C4:C5"/>
    <mergeCell ref="D4:D5"/>
    <mergeCell ref="A4:B5"/>
  </mergeCells>
  <pageMargins left="0.74" right="0.74" top="0.78" bottom="0.78" header="0.32" footer="0.32"/>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378"/>
  <sheetViews>
    <sheetView topLeftCell="E1" workbookViewId="0">
      <selection activeCell="A2" sqref="A2:P2"/>
    </sheetView>
  </sheetViews>
  <sheetFormatPr defaultColWidth="8.70833333333333" defaultRowHeight="13.5" customHeight="1"/>
  <cols>
    <col min="1" max="1" width="11.575" style="79" customWidth="1"/>
    <col min="2" max="2" width="59.2833333333333" style="79" customWidth="1"/>
    <col min="3" max="5" width="12.575" style="79" customWidth="1"/>
    <col min="6" max="6" width="17.575" style="79" customWidth="1"/>
    <col min="7" max="8" width="16" style="79" customWidth="1"/>
    <col min="9" max="9" width="8.425" style="79" customWidth="1"/>
    <col min="10" max="10" width="59.2833333333333" style="79" customWidth="1"/>
    <col min="11" max="13" width="11.85" style="79" customWidth="1"/>
    <col min="14" max="14" width="12.1416666666667" style="79" customWidth="1"/>
    <col min="15" max="16" width="16" style="79" customWidth="1"/>
    <col min="17" max="16384" width="8.70833333333333" style="79"/>
  </cols>
  <sheetData>
    <row r="1" s="79" customFormat="1" ht="14.25" customHeight="1" spans="1:16">
      <c r="A1" s="99"/>
      <c r="B1" s="100"/>
      <c r="C1" s="101"/>
      <c r="D1" s="102"/>
      <c r="E1" s="101"/>
      <c r="F1" s="101"/>
      <c r="G1" s="103"/>
      <c r="H1" s="103"/>
      <c r="I1" s="106"/>
      <c r="J1" s="106"/>
      <c r="K1" s="106"/>
      <c r="L1" s="106"/>
      <c r="M1" s="106"/>
      <c r="N1" s="106"/>
      <c r="O1" s="124"/>
      <c r="P1" s="124"/>
    </row>
    <row r="2" s="79" customFormat="1" ht="24" customHeight="1" spans="1:16">
      <c r="A2" s="104" t="s">
        <v>406</v>
      </c>
      <c r="B2" s="104"/>
      <c r="C2" s="104"/>
      <c r="D2" s="104"/>
      <c r="E2" s="104"/>
      <c r="F2" s="104"/>
      <c r="G2" s="104"/>
      <c r="H2" s="104"/>
      <c r="I2" s="104"/>
      <c r="J2" s="104"/>
      <c r="K2" s="104"/>
      <c r="L2" s="104"/>
      <c r="M2" s="104"/>
      <c r="N2" s="104"/>
      <c r="O2" s="104"/>
      <c r="P2" s="104"/>
    </row>
    <row r="3" s="79" customFormat="1" ht="14.25" customHeight="1" spans="1:16">
      <c r="A3" s="105"/>
      <c r="B3" s="106"/>
      <c r="C3" s="102"/>
      <c r="D3" s="102"/>
      <c r="E3" s="102"/>
      <c r="F3" s="102"/>
      <c r="G3" s="102"/>
      <c r="H3" s="102"/>
      <c r="I3" s="106"/>
      <c r="J3" s="106"/>
      <c r="K3" s="106"/>
      <c r="L3" s="106"/>
      <c r="M3" s="106"/>
      <c r="N3" s="106"/>
      <c r="O3" s="124"/>
      <c r="P3" s="125" t="s">
        <v>1</v>
      </c>
    </row>
    <row r="4" s="79" customFormat="1" ht="28.5" customHeight="1" spans="1:16">
      <c r="A4" s="107" t="s">
        <v>116</v>
      </c>
      <c r="B4" s="107"/>
      <c r="C4" s="108"/>
      <c r="D4" s="108"/>
      <c r="E4" s="108"/>
      <c r="F4" s="108"/>
      <c r="G4" s="108"/>
      <c r="H4" s="108"/>
      <c r="I4" s="107" t="s">
        <v>117</v>
      </c>
      <c r="J4" s="107"/>
      <c r="K4" s="107"/>
      <c r="L4" s="107"/>
      <c r="M4" s="107"/>
      <c r="N4" s="107"/>
      <c r="O4" s="109"/>
      <c r="P4" s="109"/>
    </row>
    <row r="5" s="79" customFormat="1" ht="19.5" customHeight="1" spans="1:16">
      <c r="A5" s="109" t="s">
        <v>6</v>
      </c>
      <c r="B5" s="110" t="s">
        <v>2</v>
      </c>
      <c r="C5" s="108" t="s">
        <v>396</v>
      </c>
      <c r="D5" s="108" t="s">
        <v>407</v>
      </c>
      <c r="E5" s="108" t="s">
        <v>397</v>
      </c>
      <c r="F5" s="108" t="s">
        <v>5</v>
      </c>
      <c r="G5" s="108"/>
      <c r="H5" s="108"/>
      <c r="I5" s="109" t="s">
        <v>6</v>
      </c>
      <c r="J5" s="110" t="s">
        <v>2</v>
      </c>
      <c r="K5" s="109" t="s">
        <v>396</v>
      </c>
      <c r="L5" s="109" t="s">
        <v>407</v>
      </c>
      <c r="M5" s="109" t="s">
        <v>397</v>
      </c>
      <c r="N5" s="109" t="s">
        <v>5</v>
      </c>
      <c r="O5" s="109"/>
      <c r="P5" s="109"/>
    </row>
    <row r="6" s="79" customFormat="1" ht="60" customHeight="1" spans="1:16">
      <c r="A6" s="109"/>
      <c r="B6" s="111"/>
      <c r="C6" s="108"/>
      <c r="D6" s="108"/>
      <c r="E6" s="108"/>
      <c r="F6" s="108" t="s">
        <v>8</v>
      </c>
      <c r="G6" s="112" t="s">
        <v>9</v>
      </c>
      <c r="H6" s="112" t="s">
        <v>398</v>
      </c>
      <c r="I6" s="109"/>
      <c r="J6" s="111"/>
      <c r="K6" s="109"/>
      <c r="L6" s="109"/>
      <c r="M6" s="109"/>
      <c r="N6" s="109" t="s">
        <v>8</v>
      </c>
      <c r="O6" s="126" t="s">
        <v>9</v>
      </c>
      <c r="P6" s="126" t="s">
        <v>398</v>
      </c>
    </row>
    <row r="7" s="79" customFormat="1" ht="15" customHeight="1" spans="1:16">
      <c r="A7" s="113" t="s">
        <v>408</v>
      </c>
      <c r="B7" s="114" t="s">
        <v>409</v>
      </c>
      <c r="C7" s="115">
        <f t="shared" ref="C7:F7" si="0">C8+C10+C11+C12+C13+C14+C20+C22+C25+C26+C27+C29+C30+C31+C37+C38+C39</f>
        <v>48000</v>
      </c>
      <c r="D7" s="115">
        <f t="shared" si="0"/>
        <v>0</v>
      </c>
      <c r="E7" s="115">
        <f t="shared" si="0"/>
        <v>13330</v>
      </c>
      <c r="F7" s="115">
        <f t="shared" si="0"/>
        <v>52000</v>
      </c>
      <c r="G7" s="116">
        <f t="shared" ref="G7:G58" si="1">IFERROR($F7/C7,)</f>
        <v>1.08333333333333</v>
      </c>
      <c r="H7" s="116">
        <f t="shared" ref="H7:H58" si="2">IFERROR($F7/E7,)</f>
        <v>3.90097524381095</v>
      </c>
      <c r="I7" s="113" t="s">
        <v>72</v>
      </c>
      <c r="J7" s="117" t="s">
        <v>73</v>
      </c>
      <c r="K7" s="115">
        <f t="shared" ref="K7:N7" si="3">SUM(K8)</f>
        <v>0</v>
      </c>
      <c r="L7" s="115">
        <f t="shared" si="3"/>
        <v>0</v>
      </c>
      <c r="M7" s="115">
        <f t="shared" si="3"/>
        <v>0</v>
      </c>
      <c r="N7" s="127">
        <f t="shared" si="3"/>
        <v>0</v>
      </c>
      <c r="O7" s="128">
        <f t="shared" ref="O7:O70" si="4">IFERROR($N7/K7,)</f>
        <v>0</v>
      </c>
      <c r="P7" s="128">
        <f t="shared" ref="P7:P70" si="5">IFERROR($N7/M7,)</f>
        <v>0</v>
      </c>
    </row>
    <row r="8" s="79" customFormat="1" ht="17.25" customHeight="1" spans="1:16">
      <c r="A8" s="113" t="s">
        <v>410</v>
      </c>
      <c r="B8" s="117" t="s">
        <v>411</v>
      </c>
      <c r="C8" s="115">
        <f t="shared" ref="C8:F8" si="6">SUM(C9)</f>
        <v>0</v>
      </c>
      <c r="D8" s="115">
        <f t="shared" si="6"/>
        <v>0</v>
      </c>
      <c r="E8" s="115">
        <f t="shared" si="6"/>
        <v>0</v>
      </c>
      <c r="F8" s="115">
        <f t="shared" si="6"/>
        <v>0</v>
      </c>
      <c r="G8" s="116">
        <f t="shared" si="1"/>
        <v>0</v>
      </c>
      <c r="H8" s="116">
        <f t="shared" si="2"/>
        <v>0</v>
      </c>
      <c r="I8" s="113" t="s">
        <v>412</v>
      </c>
      <c r="J8" s="117" t="s">
        <v>413</v>
      </c>
      <c r="K8" s="115">
        <f t="shared" ref="K8:N8" si="7">SUM(K9:K13)</f>
        <v>0</v>
      </c>
      <c r="L8" s="115">
        <f t="shared" si="7"/>
        <v>0</v>
      </c>
      <c r="M8" s="115">
        <f t="shared" si="7"/>
        <v>0</v>
      </c>
      <c r="N8" s="127">
        <f t="shared" si="7"/>
        <v>0</v>
      </c>
      <c r="O8" s="128">
        <f t="shared" si="4"/>
        <v>0</v>
      </c>
      <c r="P8" s="128">
        <f t="shared" si="5"/>
        <v>0</v>
      </c>
    </row>
    <row r="9" s="79" customFormat="1" ht="17.25" customHeight="1" spans="1:16">
      <c r="A9" s="113" t="s">
        <v>414</v>
      </c>
      <c r="B9" s="117" t="s">
        <v>415</v>
      </c>
      <c r="C9" s="118"/>
      <c r="D9" s="118"/>
      <c r="E9" s="118"/>
      <c r="F9" s="118"/>
      <c r="G9" s="116">
        <f t="shared" si="1"/>
        <v>0</v>
      </c>
      <c r="H9" s="116">
        <f t="shared" si="2"/>
        <v>0</v>
      </c>
      <c r="I9" s="113" t="s">
        <v>416</v>
      </c>
      <c r="J9" s="117" t="s">
        <v>417</v>
      </c>
      <c r="K9" s="118"/>
      <c r="L9" s="118"/>
      <c r="M9" s="118"/>
      <c r="N9" s="129"/>
      <c r="O9" s="128">
        <f t="shared" si="4"/>
        <v>0</v>
      </c>
      <c r="P9" s="128">
        <f t="shared" si="5"/>
        <v>0</v>
      </c>
    </row>
    <row r="10" s="79" customFormat="1" ht="17.25" customHeight="1" spans="1:16">
      <c r="A10" s="113" t="s">
        <v>418</v>
      </c>
      <c r="B10" s="117" t="s">
        <v>419</v>
      </c>
      <c r="C10" s="118"/>
      <c r="D10" s="118"/>
      <c r="E10" s="118"/>
      <c r="F10" s="118"/>
      <c r="G10" s="116">
        <f t="shared" si="1"/>
        <v>0</v>
      </c>
      <c r="H10" s="116">
        <f t="shared" si="2"/>
        <v>0</v>
      </c>
      <c r="I10" s="113" t="s">
        <v>420</v>
      </c>
      <c r="J10" s="117" t="s">
        <v>421</v>
      </c>
      <c r="K10" s="118"/>
      <c r="L10" s="118"/>
      <c r="M10" s="118"/>
      <c r="N10" s="129"/>
      <c r="O10" s="128">
        <f t="shared" si="4"/>
        <v>0</v>
      </c>
      <c r="P10" s="128">
        <f t="shared" si="5"/>
        <v>0</v>
      </c>
    </row>
    <row r="11" s="79" customFormat="1" ht="17.25" customHeight="1" spans="1:16">
      <c r="A11" s="113" t="s">
        <v>422</v>
      </c>
      <c r="B11" s="117" t="s">
        <v>423</v>
      </c>
      <c r="C11" s="118"/>
      <c r="D11" s="118"/>
      <c r="E11" s="118"/>
      <c r="F11" s="118"/>
      <c r="G11" s="116">
        <f t="shared" si="1"/>
        <v>0</v>
      </c>
      <c r="H11" s="116">
        <f t="shared" si="2"/>
        <v>0</v>
      </c>
      <c r="I11" s="113" t="s">
        <v>424</v>
      </c>
      <c r="J11" s="117" t="s">
        <v>425</v>
      </c>
      <c r="K11" s="118"/>
      <c r="L11" s="118"/>
      <c r="M11" s="118"/>
      <c r="N11" s="129"/>
      <c r="O11" s="128">
        <f t="shared" si="4"/>
        <v>0</v>
      </c>
      <c r="P11" s="128">
        <f t="shared" si="5"/>
        <v>0</v>
      </c>
    </row>
    <row r="12" s="79" customFormat="1" ht="17.25" customHeight="1" spans="1:16">
      <c r="A12" s="113" t="s">
        <v>426</v>
      </c>
      <c r="B12" s="117" t="s">
        <v>427</v>
      </c>
      <c r="C12" s="118"/>
      <c r="D12" s="118"/>
      <c r="E12" s="118"/>
      <c r="F12" s="118"/>
      <c r="G12" s="116">
        <f t="shared" si="1"/>
        <v>0</v>
      </c>
      <c r="H12" s="116">
        <f t="shared" si="2"/>
        <v>0</v>
      </c>
      <c r="I12" s="113" t="s">
        <v>428</v>
      </c>
      <c r="J12" s="117" t="s">
        <v>429</v>
      </c>
      <c r="K12" s="118"/>
      <c r="L12" s="118"/>
      <c r="M12" s="118"/>
      <c r="N12" s="129"/>
      <c r="O12" s="128">
        <f t="shared" si="4"/>
        <v>0</v>
      </c>
      <c r="P12" s="128">
        <f t="shared" si="5"/>
        <v>0</v>
      </c>
    </row>
    <row r="13" s="79" customFormat="1" ht="17.25" customHeight="1" spans="1:16">
      <c r="A13" s="113" t="s">
        <v>430</v>
      </c>
      <c r="B13" s="117" t="s">
        <v>431</v>
      </c>
      <c r="C13" s="118"/>
      <c r="D13" s="118"/>
      <c r="E13" s="118"/>
      <c r="F13" s="118"/>
      <c r="G13" s="116">
        <f t="shared" si="1"/>
        <v>0</v>
      </c>
      <c r="H13" s="116">
        <f t="shared" si="2"/>
        <v>0</v>
      </c>
      <c r="I13" s="113" t="s">
        <v>432</v>
      </c>
      <c r="J13" s="117" t="s">
        <v>433</v>
      </c>
      <c r="K13" s="118"/>
      <c r="L13" s="118"/>
      <c r="M13" s="118"/>
      <c r="N13" s="129"/>
      <c r="O13" s="128">
        <f t="shared" si="4"/>
        <v>0</v>
      </c>
      <c r="P13" s="128">
        <f t="shared" si="5"/>
        <v>0</v>
      </c>
    </row>
    <row r="14" s="79" customFormat="1" ht="17.25" customHeight="1" spans="1:16">
      <c r="A14" s="113" t="s">
        <v>434</v>
      </c>
      <c r="B14" s="117" t="s">
        <v>435</v>
      </c>
      <c r="C14" s="115">
        <f t="shared" ref="C14:F14" si="8">SUM(C15:C19)</f>
        <v>32640</v>
      </c>
      <c r="D14" s="115">
        <f t="shared" si="8"/>
        <v>0</v>
      </c>
      <c r="E14" s="115">
        <f t="shared" si="8"/>
        <v>12005</v>
      </c>
      <c r="F14" s="115">
        <f t="shared" si="8"/>
        <v>35360</v>
      </c>
      <c r="G14" s="116">
        <f t="shared" si="1"/>
        <v>1.08333333333333</v>
      </c>
      <c r="H14" s="116">
        <f t="shared" si="2"/>
        <v>2.9454394002499</v>
      </c>
      <c r="I14" s="113" t="s">
        <v>74</v>
      </c>
      <c r="J14" s="117" t="s">
        <v>75</v>
      </c>
      <c r="K14" s="115">
        <f t="shared" ref="K14:N14" si="9">SUM(K15,K22)</f>
        <v>0</v>
      </c>
      <c r="L14" s="115">
        <f t="shared" si="9"/>
        <v>0</v>
      </c>
      <c r="M14" s="115">
        <f t="shared" si="9"/>
        <v>0</v>
      </c>
      <c r="N14" s="127">
        <f t="shared" si="9"/>
        <v>0</v>
      </c>
      <c r="O14" s="128">
        <f t="shared" si="4"/>
        <v>0</v>
      </c>
      <c r="P14" s="128">
        <f t="shared" si="5"/>
        <v>0</v>
      </c>
    </row>
    <row r="15" s="79" customFormat="1" ht="17.25" customHeight="1" spans="1:16">
      <c r="A15" s="113" t="s">
        <v>436</v>
      </c>
      <c r="B15" s="117" t="s">
        <v>437</v>
      </c>
      <c r="C15" s="118">
        <v>32640</v>
      </c>
      <c r="D15" s="118"/>
      <c r="E15" s="118">
        <v>12005</v>
      </c>
      <c r="F15" s="118">
        <v>35360</v>
      </c>
      <c r="G15" s="116">
        <f t="shared" si="1"/>
        <v>1.08333333333333</v>
      </c>
      <c r="H15" s="116">
        <f t="shared" si="2"/>
        <v>2.9454394002499</v>
      </c>
      <c r="I15" s="113" t="s">
        <v>438</v>
      </c>
      <c r="J15" s="117" t="s">
        <v>439</v>
      </c>
      <c r="K15" s="115">
        <f t="shared" ref="K15:N15" si="10">SUM(K16:K21)</f>
        <v>0</v>
      </c>
      <c r="L15" s="115">
        <f t="shared" si="10"/>
        <v>0</v>
      </c>
      <c r="M15" s="115">
        <f t="shared" si="10"/>
        <v>0</v>
      </c>
      <c r="N15" s="127">
        <f t="shared" si="10"/>
        <v>0</v>
      </c>
      <c r="O15" s="128">
        <f t="shared" si="4"/>
        <v>0</v>
      </c>
      <c r="P15" s="128">
        <f t="shared" si="5"/>
        <v>0</v>
      </c>
    </row>
    <row r="16" s="79" customFormat="1" ht="17.25" customHeight="1" spans="1:16">
      <c r="A16" s="113" t="s">
        <v>440</v>
      </c>
      <c r="B16" s="117" t="s">
        <v>441</v>
      </c>
      <c r="C16" s="118"/>
      <c r="D16" s="118"/>
      <c r="E16" s="118"/>
      <c r="F16" s="118"/>
      <c r="G16" s="116">
        <f t="shared" si="1"/>
        <v>0</v>
      </c>
      <c r="H16" s="116">
        <f t="shared" si="2"/>
        <v>0</v>
      </c>
      <c r="I16" s="113" t="s">
        <v>442</v>
      </c>
      <c r="J16" s="117" t="s">
        <v>443</v>
      </c>
      <c r="K16" s="118"/>
      <c r="L16" s="118"/>
      <c r="M16" s="118"/>
      <c r="N16" s="129"/>
      <c r="O16" s="128">
        <f t="shared" si="4"/>
        <v>0</v>
      </c>
      <c r="P16" s="128">
        <f t="shared" si="5"/>
        <v>0</v>
      </c>
    </row>
    <row r="17" s="79" customFormat="1" ht="17.25" customHeight="1" spans="1:16">
      <c r="A17" s="113" t="s">
        <v>444</v>
      </c>
      <c r="B17" s="117" t="s">
        <v>445</v>
      </c>
      <c r="C17" s="118"/>
      <c r="D17" s="118"/>
      <c r="E17" s="118"/>
      <c r="F17" s="118"/>
      <c r="G17" s="116">
        <f t="shared" si="1"/>
        <v>0</v>
      </c>
      <c r="H17" s="116">
        <f t="shared" si="2"/>
        <v>0</v>
      </c>
      <c r="I17" s="113" t="s">
        <v>446</v>
      </c>
      <c r="J17" s="117" t="s">
        <v>447</v>
      </c>
      <c r="K17" s="118"/>
      <c r="L17" s="118"/>
      <c r="M17" s="118"/>
      <c r="N17" s="129"/>
      <c r="O17" s="128">
        <f t="shared" si="4"/>
        <v>0</v>
      </c>
      <c r="P17" s="128">
        <f t="shared" si="5"/>
        <v>0</v>
      </c>
    </row>
    <row r="18" s="79" customFormat="1" ht="17.25" customHeight="1" spans="1:16">
      <c r="A18" s="113" t="s">
        <v>448</v>
      </c>
      <c r="B18" s="117" t="s">
        <v>449</v>
      </c>
      <c r="C18" s="118"/>
      <c r="D18" s="118"/>
      <c r="E18" s="118"/>
      <c r="F18" s="118"/>
      <c r="G18" s="116">
        <f t="shared" si="1"/>
        <v>0</v>
      </c>
      <c r="H18" s="116">
        <f t="shared" si="2"/>
        <v>0</v>
      </c>
      <c r="I18" s="113" t="s">
        <v>450</v>
      </c>
      <c r="J18" s="117" t="s">
        <v>451</v>
      </c>
      <c r="K18" s="118"/>
      <c r="L18" s="118"/>
      <c r="M18" s="118"/>
      <c r="N18" s="129"/>
      <c r="O18" s="128">
        <f t="shared" si="4"/>
        <v>0</v>
      </c>
      <c r="P18" s="128">
        <f t="shared" si="5"/>
        <v>0</v>
      </c>
    </row>
    <row r="19" s="79" customFormat="1" ht="17.25" customHeight="1" spans="1:16">
      <c r="A19" s="113" t="s">
        <v>452</v>
      </c>
      <c r="B19" s="117" t="s">
        <v>453</v>
      </c>
      <c r="C19" s="118"/>
      <c r="D19" s="118"/>
      <c r="E19" s="118"/>
      <c r="F19" s="118"/>
      <c r="G19" s="116">
        <f t="shared" si="1"/>
        <v>0</v>
      </c>
      <c r="H19" s="116">
        <f t="shared" si="2"/>
        <v>0</v>
      </c>
      <c r="I19" s="113" t="s">
        <v>454</v>
      </c>
      <c r="J19" s="117" t="s">
        <v>455</v>
      </c>
      <c r="K19" s="118"/>
      <c r="L19" s="118"/>
      <c r="M19" s="118"/>
      <c r="N19" s="129"/>
      <c r="O19" s="128">
        <f t="shared" si="4"/>
        <v>0</v>
      </c>
      <c r="P19" s="128">
        <f t="shared" si="5"/>
        <v>0</v>
      </c>
    </row>
    <row r="20" s="79" customFormat="1" ht="17.25" customHeight="1" spans="1:16">
      <c r="A20" s="113" t="s">
        <v>456</v>
      </c>
      <c r="B20" s="117" t="s">
        <v>457</v>
      </c>
      <c r="C20" s="115">
        <f t="shared" ref="C20:F20" si="11">SUM(C21)</f>
        <v>0</v>
      </c>
      <c r="D20" s="115">
        <f t="shared" si="11"/>
        <v>0</v>
      </c>
      <c r="E20" s="115">
        <f t="shared" si="11"/>
        <v>0</v>
      </c>
      <c r="F20" s="115">
        <f t="shared" si="11"/>
        <v>0</v>
      </c>
      <c r="G20" s="116">
        <f t="shared" si="1"/>
        <v>0</v>
      </c>
      <c r="H20" s="116">
        <f t="shared" si="2"/>
        <v>0</v>
      </c>
      <c r="I20" s="113" t="s">
        <v>458</v>
      </c>
      <c r="J20" s="117" t="s">
        <v>459</v>
      </c>
      <c r="K20" s="118"/>
      <c r="L20" s="118"/>
      <c r="M20" s="118"/>
      <c r="N20" s="129"/>
      <c r="O20" s="128">
        <f t="shared" si="4"/>
        <v>0</v>
      </c>
      <c r="P20" s="128">
        <f t="shared" si="5"/>
        <v>0</v>
      </c>
    </row>
    <row r="21" s="79" customFormat="1" ht="17.25" customHeight="1" spans="1:16">
      <c r="A21" s="113" t="s">
        <v>460</v>
      </c>
      <c r="B21" s="117" t="s">
        <v>461</v>
      </c>
      <c r="C21" s="118"/>
      <c r="D21" s="118"/>
      <c r="E21" s="118"/>
      <c r="F21" s="118"/>
      <c r="G21" s="116">
        <f t="shared" si="1"/>
        <v>0</v>
      </c>
      <c r="H21" s="116">
        <f t="shared" si="2"/>
        <v>0</v>
      </c>
      <c r="I21" s="113" t="s">
        <v>462</v>
      </c>
      <c r="J21" s="117" t="s">
        <v>463</v>
      </c>
      <c r="K21" s="118"/>
      <c r="L21" s="118"/>
      <c r="M21" s="118"/>
      <c r="N21" s="129"/>
      <c r="O21" s="128">
        <f t="shared" si="4"/>
        <v>0</v>
      </c>
      <c r="P21" s="128">
        <f t="shared" si="5"/>
        <v>0</v>
      </c>
    </row>
    <row r="22" s="79" customFormat="1" ht="17.25" customHeight="1" spans="1:16">
      <c r="A22" s="113" t="s">
        <v>464</v>
      </c>
      <c r="B22" s="117" t="s">
        <v>465</v>
      </c>
      <c r="C22" s="115">
        <f t="shared" ref="C22:F22" si="12">SUM(C23:C24)</f>
        <v>0</v>
      </c>
      <c r="D22" s="115">
        <f t="shared" si="12"/>
        <v>0</v>
      </c>
      <c r="E22" s="115">
        <f t="shared" si="12"/>
        <v>0</v>
      </c>
      <c r="F22" s="115">
        <f t="shared" si="12"/>
        <v>0</v>
      </c>
      <c r="G22" s="116">
        <f t="shared" si="1"/>
        <v>0</v>
      </c>
      <c r="H22" s="116">
        <f t="shared" si="2"/>
        <v>0</v>
      </c>
      <c r="I22" s="113" t="s">
        <v>466</v>
      </c>
      <c r="J22" s="117" t="s">
        <v>413</v>
      </c>
      <c r="K22" s="115">
        <f t="shared" ref="K22:N22" si="13">SUM(K23:K28)</f>
        <v>0</v>
      </c>
      <c r="L22" s="115">
        <f t="shared" si="13"/>
        <v>0</v>
      </c>
      <c r="M22" s="115">
        <f t="shared" si="13"/>
        <v>0</v>
      </c>
      <c r="N22" s="127">
        <f t="shared" si="13"/>
        <v>0</v>
      </c>
      <c r="O22" s="128">
        <f t="shared" si="4"/>
        <v>0</v>
      </c>
      <c r="P22" s="128">
        <f t="shared" si="5"/>
        <v>0</v>
      </c>
    </row>
    <row r="23" s="79" customFormat="1" ht="17.25" customHeight="1" spans="1:16">
      <c r="A23" s="113" t="s">
        <v>467</v>
      </c>
      <c r="B23" s="117" t="s">
        <v>468</v>
      </c>
      <c r="C23" s="118"/>
      <c r="D23" s="118"/>
      <c r="E23" s="118"/>
      <c r="F23" s="118"/>
      <c r="G23" s="116">
        <f t="shared" si="1"/>
        <v>0</v>
      </c>
      <c r="H23" s="116">
        <f t="shared" si="2"/>
        <v>0</v>
      </c>
      <c r="I23" s="113" t="s">
        <v>469</v>
      </c>
      <c r="J23" s="117" t="s">
        <v>470</v>
      </c>
      <c r="K23" s="118"/>
      <c r="L23" s="118"/>
      <c r="M23" s="118"/>
      <c r="N23" s="129"/>
      <c r="O23" s="128">
        <f t="shared" si="4"/>
        <v>0</v>
      </c>
      <c r="P23" s="128">
        <f t="shared" si="5"/>
        <v>0</v>
      </c>
    </row>
    <row r="24" s="79" customFormat="1" ht="17.25" customHeight="1" spans="1:16">
      <c r="A24" s="113" t="s">
        <v>471</v>
      </c>
      <c r="B24" s="117" t="s">
        <v>472</v>
      </c>
      <c r="C24" s="118"/>
      <c r="D24" s="118"/>
      <c r="E24" s="118"/>
      <c r="F24" s="118"/>
      <c r="G24" s="116">
        <f t="shared" si="1"/>
        <v>0</v>
      </c>
      <c r="H24" s="116">
        <f t="shared" si="2"/>
        <v>0</v>
      </c>
      <c r="I24" s="113" t="s">
        <v>473</v>
      </c>
      <c r="J24" s="117" t="s">
        <v>474</v>
      </c>
      <c r="K24" s="118"/>
      <c r="L24" s="118"/>
      <c r="M24" s="118"/>
      <c r="N24" s="129"/>
      <c r="O24" s="128">
        <f t="shared" si="4"/>
        <v>0</v>
      </c>
      <c r="P24" s="128">
        <f t="shared" si="5"/>
        <v>0</v>
      </c>
    </row>
    <row r="25" s="79" customFormat="1" ht="17.25" customHeight="1" spans="1:16">
      <c r="A25" s="113" t="s">
        <v>475</v>
      </c>
      <c r="B25" s="117" t="s">
        <v>476</v>
      </c>
      <c r="C25" s="118">
        <v>7680</v>
      </c>
      <c r="D25" s="118"/>
      <c r="E25" s="118">
        <v>931</v>
      </c>
      <c r="F25" s="118">
        <v>8320</v>
      </c>
      <c r="G25" s="116">
        <f t="shared" si="1"/>
        <v>1.08333333333333</v>
      </c>
      <c r="H25" s="116">
        <f t="shared" si="2"/>
        <v>8.93662728249194</v>
      </c>
      <c r="I25" s="113" t="s">
        <v>477</v>
      </c>
      <c r="J25" s="117" t="s">
        <v>478</v>
      </c>
      <c r="K25" s="118"/>
      <c r="L25" s="118"/>
      <c r="M25" s="118"/>
      <c r="N25" s="129"/>
      <c r="O25" s="128">
        <f t="shared" si="4"/>
        <v>0</v>
      </c>
      <c r="P25" s="128">
        <f t="shared" si="5"/>
        <v>0</v>
      </c>
    </row>
    <row r="26" s="79" customFormat="1" ht="17.25" customHeight="1" spans="1:16">
      <c r="A26" s="113" t="s">
        <v>479</v>
      </c>
      <c r="B26" s="117" t="s">
        <v>480</v>
      </c>
      <c r="C26" s="118"/>
      <c r="D26" s="118"/>
      <c r="E26" s="118"/>
      <c r="F26" s="118"/>
      <c r="G26" s="116">
        <f t="shared" si="1"/>
        <v>0</v>
      </c>
      <c r="H26" s="116">
        <f t="shared" si="2"/>
        <v>0</v>
      </c>
      <c r="I26" s="113" t="s">
        <v>481</v>
      </c>
      <c r="J26" s="117" t="s">
        <v>482</v>
      </c>
      <c r="K26" s="118"/>
      <c r="L26" s="118"/>
      <c r="M26" s="118"/>
      <c r="N26" s="129"/>
      <c r="O26" s="128">
        <f t="shared" si="4"/>
        <v>0</v>
      </c>
      <c r="P26" s="128">
        <f t="shared" si="5"/>
        <v>0</v>
      </c>
    </row>
    <row r="27" s="79" customFormat="1" ht="17.25" customHeight="1" spans="1:16">
      <c r="A27" s="113" t="s">
        <v>483</v>
      </c>
      <c r="B27" s="117" t="s">
        <v>484</v>
      </c>
      <c r="C27" s="115">
        <f t="shared" ref="C27:F27" si="14">SUM(C28)</f>
        <v>0</v>
      </c>
      <c r="D27" s="115">
        <f t="shared" si="14"/>
        <v>0</v>
      </c>
      <c r="E27" s="115">
        <f t="shared" si="14"/>
        <v>0</v>
      </c>
      <c r="F27" s="115">
        <f t="shared" si="14"/>
        <v>0</v>
      </c>
      <c r="G27" s="116">
        <f t="shared" si="1"/>
        <v>0</v>
      </c>
      <c r="H27" s="116">
        <f t="shared" si="2"/>
        <v>0</v>
      </c>
      <c r="I27" s="113" t="s">
        <v>485</v>
      </c>
      <c r="J27" s="117" t="s">
        <v>486</v>
      </c>
      <c r="K27" s="118"/>
      <c r="L27" s="118"/>
      <c r="M27" s="118"/>
      <c r="N27" s="129"/>
      <c r="O27" s="128">
        <f t="shared" si="4"/>
        <v>0</v>
      </c>
      <c r="P27" s="128">
        <f t="shared" si="5"/>
        <v>0</v>
      </c>
    </row>
    <row r="28" s="79" customFormat="1" ht="17.25" customHeight="1" spans="1:16">
      <c r="A28" s="113" t="s">
        <v>487</v>
      </c>
      <c r="B28" s="117" t="s">
        <v>488</v>
      </c>
      <c r="C28" s="118"/>
      <c r="D28" s="118"/>
      <c r="E28" s="118"/>
      <c r="F28" s="118"/>
      <c r="G28" s="116">
        <f t="shared" si="1"/>
        <v>0</v>
      </c>
      <c r="H28" s="116">
        <f t="shared" si="2"/>
        <v>0</v>
      </c>
      <c r="I28" s="113" t="s">
        <v>489</v>
      </c>
      <c r="J28" s="117" t="s">
        <v>490</v>
      </c>
      <c r="K28" s="118"/>
      <c r="L28" s="118"/>
      <c r="M28" s="118"/>
      <c r="N28" s="129"/>
      <c r="O28" s="128">
        <f t="shared" si="4"/>
        <v>0</v>
      </c>
      <c r="P28" s="128">
        <f t="shared" si="5"/>
        <v>0</v>
      </c>
    </row>
    <row r="29" s="79" customFormat="1" ht="17.25" customHeight="1" spans="1:16">
      <c r="A29" s="113" t="s">
        <v>491</v>
      </c>
      <c r="B29" s="117" t="s">
        <v>492</v>
      </c>
      <c r="C29" s="118"/>
      <c r="D29" s="118"/>
      <c r="E29" s="118"/>
      <c r="F29" s="118"/>
      <c r="G29" s="116">
        <f t="shared" si="1"/>
        <v>0</v>
      </c>
      <c r="H29" s="116">
        <f t="shared" si="2"/>
        <v>0</v>
      </c>
      <c r="I29" s="113" t="s">
        <v>76</v>
      </c>
      <c r="J29" s="117" t="s">
        <v>77</v>
      </c>
      <c r="K29" s="115">
        <f t="shared" ref="K29:N29" si="15">K30+K36+K42+K45</f>
        <v>0</v>
      </c>
      <c r="L29" s="115">
        <f t="shared" si="15"/>
        <v>0</v>
      </c>
      <c r="M29" s="115">
        <f t="shared" si="15"/>
        <v>0</v>
      </c>
      <c r="N29" s="127">
        <f t="shared" si="15"/>
        <v>0</v>
      </c>
      <c r="O29" s="128">
        <f t="shared" si="4"/>
        <v>0</v>
      </c>
      <c r="P29" s="128">
        <f t="shared" si="5"/>
        <v>0</v>
      </c>
    </row>
    <row r="30" s="79" customFormat="1" ht="17.25" customHeight="1" spans="1:16">
      <c r="A30" s="113" t="s">
        <v>493</v>
      </c>
      <c r="B30" s="117" t="s">
        <v>494</v>
      </c>
      <c r="C30" s="118">
        <v>7680</v>
      </c>
      <c r="D30" s="118"/>
      <c r="E30" s="118">
        <v>394</v>
      </c>
      <c r="F30" s="118">
        <v>8320</v>
      </c>
      <c r="G30" s="116">
        <f t="shared" si="1"/>
        <v>1.08333333333333</v>
      </c>
      <c r="H30" s="116">
        <f t="shared" si="2"/>
        <v>21.1167512690355</v>
      </c>
      <c r="I30" s="113" t="s">
        <v>495</v>
      </c>
      <c r="J30" s="117" t="s">
        <v>496</v>
      </c>
      <c r="K30" s="115">
        <f t="shared" ref="K30:N30" si="16">SUM(K31:K35)</f>
        <v>0</v>
      </c>
      <c r="L30" s="115">
        <f t="shared" si="16"/>
        <v>0</v>
      </c>
      <c r="M30" s="115">
        <f t="shared" si="16"/>
        <v>0</v>
      </c>
      <c r="N30" s="127">
        <f t="shared" si="16"/>
        <v>0</v>
      </c>
      <c r="O30" s="128">
        <f t="shared" si="4"/>
        <v>0</v>
      </c>
      <c r="P30" s="128">
        <f t="shared" si="5"/>
        <v>0</v>
      </c>
    </row>
    <row r="31" s="79" customFormat="1" ht="17.25" customHeight="1" spans="1:16">
      <c r="A31" s="113" t="s">
        <v>497</v>
      </c>
      <c r="B31" s="117" t="s">
        <v>498</v>
      </c>
      <c r="C31" s="115">
        <f t="shared" ref="C31:F31" si="17">SUM(C32:C36)</f>
        <v>0</v>
      </c>
      <c r="D31" s="115">
        <f t="shared" si="17"/>
        <v>0</v>
      </c>
      <c r="E31" s="115">
        <f t="shared" si="17"/>
        <v>0</v>
      </c>
      <c r="F31" s="115">
        <f t="shared" si="17"/>
        <v>0</v>
      </c>
      <c r="G31" s="116">
        <f t="shared" si="1"/>
        <v>0</v>
      </c>
      <c r="H31" s="116">
        <f t="shared" si="2"/>
        <v>0</v>
      </c>
      <c r="I31" s="113" t="s">
        <v>499</v>
      </c>
      <c r="J31" s="117" t="s">
        <v>500</v>
      </c>
      <c r="K31" s="118"/>
      <c r="L31" s="118"/>
      <c r="M31" s="118"/>
      <c r="N31" s="129"/>
      <c r="O31" s="128">
        <f t="shared" si="4"/>
        <v>0</v>
      </c>
      <c r="P31" s="128">
        <f t="shared" si="5"/>
        <v>0</v>
      </c>
    </row>
    <row r="32" s="79" customFormat="1" ht="17.25" customHeight="1" spans="1:16">
      <c r="A32" s="113" t="s">
        <v>501</v>
      </c>
      <c r="B32" s="117" t="s">
        <v>502</v>
      </c>
      <c r="C32" s="118"/>
      <c r="D32" s="118"/>
      <c r="E32" s="118"/>
      <c r="F32" s="118"/>
      <c r="G32" s="116">
        <f t="shared" si="1"/>
        <v>0</v>
      </c>
      <c r="H32" s="116">
        <f t="shared" si="2"/>
        <v>0</v>
      </c>
      <c r="I32" s="113" t="s">
        <v>503</v>
      </c>
      <c r="J32" s="117" t="s">
        <v>504</v>
      </c>
      <c r="K32" s="118"/>
      <c r="L32" s="118"/>
      <c r="M32" s="118"/>
      <c r="N32" s="129"/>
      <c r="O32" s="128">
        <f t="shared" si="4"/>
        <v>0</v>
      </c>
      <c r="P32" s="128">
        <f t="shared" si="5"/>
        <v>0</v>
      </c>
    </row>
    <row r="33" s="79" customFormat="1" ht="17.25" customHeight="1" spans="1:16">
      <c r="A33" s="113" t="s">
        <v>505</v>
      </c>
      <c r="B33" s="117" t="s">
        <v>506</v>
      </c>
      <c r="C33" s="118"/>
      <c r="D33" s="118"/>
      <c r="E33" s="118"/>
      <c r="F33" s="118"/>
      <c r="G33" s="116">
        <f t="shared" si="1"/>
        <v>0</v>
      </c>
      <c r="H33" s="116">
        <f t="shared" si="2"/>
        <v>0</v>
      </c>
      <c r="I33" s="113" t="s">
        <v>507</v>
      </c>
      <c r="J33" s="117" t="s">
        <v>508</v>
      </c>
      <c r="K33" s="119"/>
      <c r="L33" s="119"/>
      <c r="M33" s="119"/>
      <c r="N33" s="130"/>
      <c r="O33" s="128">
        <f t="shared" si="4"/>
        <v>0</v>
      </c>
      <c r="P33" s="128">
        <f t="shared" si="5"/>
        <v>0</v>
      </c>
    </row>
    <row r="34" s="79" customFormat="1" ht="17.25" customHeight="1" spans="1:16">
      <c r="A34" s="113" t="s">
        <v>509</v>
      </c>
      <c r="B34" s="117" t="s">
        <v>510</v>
      </c>
      <c r="C34" s="118"/>
      <c r="D34" s="118"/>
      <c r="E34" s="118"/>
      <c r="F34" s="118"/>
      <c r="G34" s="116">
        <f t="shared" si="1"/>
        <v>0</v>
      </c>
      <c r="H34" s="116">
        <f t="shared" si="2"/>
        <v>0</v>
      </c>
      <c r="I34" s="113" t="s">
        <v>511</v>
      </c>
      <c r="J34" s="117" t="s">
        <v>512</v>
      </c>
      <c r="K34" s="119"/>
      <c r="L34" s="119"/>
      <c r="M34" s="119"/>
      <c r="N34" s="130"/>
      <c r="O34" s="128">
        <f t="shared" si="4"/>
        <v>0</v>
      </c>
      <c r="P34" s="128">
        <f t="shared" si="5"/>
        <v>0</v>
      </c>
    </row>
    <row r="35" s="79" customFormat="1" ht="17.25" customHeight="1" spans="1:16">
      <c r="A35" s="113" t="s">
        <v>513</v>
      </c>
      <c r="B35" s="117" t="s">
        <v>514</v>
      </c>
      <c r="C35" s="118"/>
      <c r="D35" s="118"/>
      <c r="E35" s="118"/>
      <c r="F35" s="118"/>
      <c r="G35" s="116">
        <f t="shared" si="1"/>
        <v>0</v>
      </c>
      <c r="H35" s="116">
        <f t="shared" si="2"/>
        <v>0</v>
      </c>
      <c r="I35" s="113" t="s">
        <v>515</v>
      </c>
      <c r="J35" s="117" t="s">
        <v>516</v>
      </c>
      <c r="K35" s="118"/>
      <c r="L35" s="118"/>
      <c r="M35" s="118"/>
      <c r="N35" s="130"/>
      <c r="O35" s="128">
        <f t="shared" si="4"/>
        <v>0</v>
      </c>
      <c r="P35" s="128">
        <f t="shared" si="5"/>
        <v>0</v>
      </c>
    </row>
    <row r="36" s="79" customFormat="1" ht="17.25" customHeight="1" spans="1:16">
      <c r="A36" s="113" t="s">
        <v>517</v>
      </c>
      <c r="B36" s="117" t="s">
        <v>518</v>
      </c>
      <c r="C36" s="118"/>
      <c r="D36" s="118"/>
      <c r="E36" s="118"/>
      <c r="F36" s="118"/>
      <c r="G36" s="116">
        <f t="shared" si="1"/>
        <v>0</v>
      </c>
      <c r="H36" s="116">
        <f t="shared" si="2"/>
        <v>0</v>
      </c>
      <c r="I36" s="113" t="s">
        <v>519</v>
      </c>
      <c r="J36" s="117" t="s">
        <v>520</v>
      </c>
      <c r="K36" s="115">
        <f t="shared" ref="K36:N36" si="18">SUM(K37:K41)</f>
        <v>0</v>
      </c>
      <c r="L36" s="115">
        <f t="shared" si="18"/>
        <v>0</v>
      </c>
      <c r="M36" s="115">
        <f t="shared" si="18"/>
        <v>0</v>
      </c>
      <c r="N36" s="127">
        <f t="shared" si="18"/>
        <v>0</v>
      </c>
      <c r="O36" s="128">
        <f t="shared" si="4"/>
        <v>0</v>
      </c>
      <c r="P36" s="128">
        <f t="shared" si="5"/>
        <v>0</v>
      </c>
    </row>
    <row r="37" s="79" customFormat="1" ht="17.25" customHeight="1" spans="1:16">
      <c r="A37" s="113" t="s">
        <v>521</v>
      </c>
      <c r="B37" s="117" t="s">
        <v>522</v>
      </c>
      <c r="C37" s="118"/>
      <c r="D37" s="118"/>
      <c r="E37" s="118"/>
      <c r="F37" s="118"/>
      <c r="G37" s="116">
        <f t="shared" si="1"/>
        <v>0</v>
      </c>
      <c r="H37" s="116">
        <f t="shared" si="2"/>
        <v>0</v>
      </c>
      <c r="I37" s="113" t="s">
        <v>523</v>
      </c>
      <c r="J37" s="117" t="s">
        <v>524</v>
      </c>
      <c r="K37" s="119"/>
      <c r="L37" s="119"/>
      <c r="M37" s="119"/>
      <c r="N37" s="130"/>
      <c r="O37" s="128">
        <f t="shared" si="4"/>
        <v>0</v>
      </c>
      <c r="P37" s="128">
        <f t="shared" si="5"/>
        <v>0</v>
      </c>
    </row>
    <row r="38" s="79" customFormat="1" ht="17.25" customHeight="1" spans="1:16">
      <c r="A38" s="113" t="s">
        <v>525</v>
      </c>
      <c r="B38" s="117" t="s">
        <v>526</v>
      </c>
      <c r="C38" s="118"/>
      <c r="D38" s="118"/>
      <c r="E38" s="118"/>
      <c r="F38" s="118"/>
      <c r="G38" s="116">
        <f t="shared" si="1"/>
        <v>0</v>
      </c>
      <c r="H38" s="116">
        <f t="shared" si="2"/>
        <v>0</v>
      </c>
      <c r="I38" s="113" t="s">
        <v>527</v>
      </c>
      <c r="J38" s="117" t="s">
        <v>528</v>
      </c>
      <c r="K38" s="119"/>
      <c r="L38" s="119"/>
      <c r="M38" s="119"/>
      <c r="N38" s="130"/>
      <c r="O38" s="128">
        <f t="shared" si="4"/>
        <v>0</v>
      </c>
      <c r="P38" s="128">
        <f t="shared" si="5"/>
        <v>0</v>
      </c>
    </row>
    <row r="39" s="79" customFormat="1" ht="17.25" customHeight="1" spans="1:16">
      <c r="A39" s="113" t="s">
        <v>529</v>
      </c>
      <c r="B39" s="117" t="s">
        <v>530</v>
      </c>
      <c r="C39" s="119"/>
      <c r="D39" s="119"/>
      <c r="E39" s="119"/>
      <c r="F39" s="119"/>
      <c r="G39" s="116">
        <f t="shared" si="1"/>
        <v>0</v>
      </c>
      <c r="H39" s="116">
        <f t="shared" si="2"/>
        <v>0</v>
      </c>
      <c r="I39" s="113" t="s">
        <v>531</v>
      </c>
      <c r="J39" s="117" t="s">
        <v>532</v>
      </c>
      <c r="K39" s="119"/>
      <c r="L39" s="119"/>
      <c r="M39" s="119"/>
      <c r="N39" s="130"/>
      <c r="O39" s="128">
        <f t="shared" si="4"/>
        <v>0</v>
      </c>
      <c r="P39" s="128">
        <f t="shared" si="5"/>
        <v>0</v>
      </c>
    </row>
    <row r="40" s="79" customFormat="1" ht="17.25" customHeight="1" spans="1:16">
      <c r="A40" s="113" t="s">
        <v>533</v>
      </c>
      <c r="B40" s="117" t="s">
        <v>534</v>
      </c>
      <c r="C40" s="115">
        <f t="shared" ref="C40:F40" si="19">C43+C41+C42+C47+C48+C49+C50+C51+C52+C55+C56</f>
        <v>0</v>
      </c>
      <c r="D40" s="115">
        <f t="shared" si="19"/>
        <v>0</v>
      </c>
      <c r="E40" s="115">
        <f t="shared" si="19"/>
        <v>0</v>
      </c>
      <c r="F40" s="115">
        <f t="shared" si="19"/>
        <v>0</v>
      </c>
      <c r="G40" s="116">
        <f t="shared" si="1"/>
        <v>0</v>
      </c>
      <c r="H40" s="116">
        <f t="shared" si="2"/>
        <v>0</v>
      </c>
      <c r="I40" s="113" t="s">
        <v>535</v>
      </c>
      <c r="J40" s="117" t="s">
        <v>536</v>
      </c>
      <c r="K40" s="119"/>
      <c r="L40" s="119"/>
      <c r="M40" s="119"/>
      <c r="N40" s="130"/>
      <c r="O40" s="128">
        <f t="shared" si="4"/>
        <v>0</v>
      </c>
      <c r="P40" s="128">
        <f t="shared" si="5"/>
        <v>0</v>
      </c>
    </row>
    <row r="41" s="79" customFormat="1" ht="17.25" customHeight="1" spans="1:16">
      <c r="A41" s="113" t="s">
        <v>537</v>
      </c>
      <c r="B41" s="117" t="s">
        <v>538</v>
      </c>
      <c r="C41" s="118"/>
      <c r="D41" s="118"/>
      <c r="E41" s="118"/>
      <c r="F41" s="118"/>
      <c r="G41" s="116">
        <f t="shared" si="1"/>
        <v>0</v>
      </c>
      <c r="H41" s="116">
        <f t="shared" si="2"/>
        <v>0</v>
      </c>
      <c r="I41" s="113" t="s">
        <v>539</v>
      </c>
      <c r="J41" s="117" t="s">
        <v>540</v>
      </c>
      <c r="K41" s="119"/>
      <c r="L41" s="119"/>
      <c r="M41" s="119"/>
      <c r="N41" s="130"/>
      <c r="O41" s="128">
        <f t="shared" si="4"/>
        <v>0</v>
      </c>
      <c r="P41" s="128">
        <f t="shared" si="5"/>
        <v>0</v>
      </c>
    </row>
    <row r="42" s="79" customFormat="1" ht="17.25" customHeight="1" spans="1:16">
      <c r="A42" s="113" t="s">
        <v>541</v>
      </c>
      <c r="B42" s="117" t="s">
        <v>542</v>
      </c>
      <c r="C42" s="118"/>
      <c r="D42" s="118"/>
      <c r="E42" s="118"/>
      <c r="F42" s="118"/>
      <c r="G42" s="116">
        <f t="shared" si="1"/>
        <v>0</v>
      </c>
      <c r="H42" s="116">
        <f t="shared" si="2"/>
        <v>0</v>
      </c>
      <c r="I42" s="113" t="s">
        <v>543</v>
      </c>
      <c r="J42" s="117" t="s">
        <v>544</v>
      </c>
      <c r="K42" s="115">
        <f t="shared" ref="K42:N42" si="20">SUM(K43:K44)</f>
        <v>0</v>
      </c>
      <c r="L42" s="115">
        <f t="shared" si="20"/>
        <v>0</v>
      </c>
      <c r="M42" s="115">
        <f t="shared" si="20"/>
        <v>0</v>
      </c>
      <c r="N42" s="127">
        <f t="shared" si="20"/>
        <v>0</v>
      </c>
      <c r="O42" s="128">
        <f t="shared" si="4"/>
        <v>0</v>
      </c>
      <c r="P42" s="128">
        <f t="shared" si="5"/>
        <v>0</v>
      </c>
    </row>
    <row r="43" s="79" customFormat="1" ht="17.25" customHeight="1" spans="1:16">
      <c r="A43" s="113" t="s">
        <v>545</v>
      </c>
      <c r="B43" s="117" t="s">
        <v>546</v>
      </c>
      <c r="C43" s="115">
        <f t="shared" ref="C43:F43" si="21">SUM(C44:C46)</f>
        <v>0</v>
      </c>
      <c r="D43" s="115">
        <f t="shared" si="21"/>
        <v>0</v>
      </c>
      <c r="E43" s="115">
        <f t="shared" si="21"/>
        <v>0</v>
      </c>
      <c r="F43" s="115">
        <f t="shared" si="21"/>
        <v>0</v>
      </c>
      <c r="G43" s="116">
        <f t="shared" si="1"/>
        <v>0</v>
      </c>
      <c r="H43" s="116">
        <f t="shared" si="2"/>
        <v>0</v>
      </c>
      <c r="I43" s="113" t="s">
        <v>547</v>
      </c>
      <c r="J43" s="117" t="s">
        <v>548</v>
      </c>
      <c r="K43" s="119"/>
      <c r="L43" s="119"/>
      <c r="M43" s="119"/>
      <c r="N43" s="130"/>
      <c r="O43" s="128">
        <f t="shared" si="4"/>
        <v>0</v>
      </c>
      <c r="P43" s="128">
        <f t="shared" si="5"/>
        <v>0</v>
      </c>
    </row>
    <row r="44" s="79" customFormat="1" ht="17.25" customHeight="1" spans="1:16">
      <c r="A44" s="113" t="s">
        <v>549</v>
      </c>
      <c r="B44" s="117" t="s">
        <v>550</v>
      </c>
      <c r="C44" s="118"/>
      <c r="D44" s="118"/>
      <c r="E44" s="118"/>
      <c r="F44" s="118"/>
      <c r="G44" s="116">
        <f t="shared" si="1"/>
        <v>0</v>
      </c>
      <c r="H44" s="116">
        <f t="shared" si="2"/>
        <v>0</v>
      </c>
      <c r="I44" s="113" t="s">
        <v>551</v>
      </c>
      <c r="J44" s="117" t="s">
        <v>552</v>
      </c>
      <c r="K44" s="119"/>
      <c r="L44" s="119"/>
      <c r="M44" s="119"/>
      <c r="N44" s="130"/>
      <c r="O44" s="128">
        <f t="shared" si="4"/>
        <v>0</v>
      </c>
      <c r="P44" s="128">
        <f t="shared" si="5"/>
        <v>0</v>
      </c>
    </row>
    <row r="45" s="79" customFormat="1" ht="17.25" customHeight="1" spans="1:16">
      <c r="A45" s="113" t="s">
        <v>553</v>
      </c>
      <c r="B45" s="117" t="s">
        <v>554</v>
      </c>
      <c r="C45" s="118"/>
      <c r="D45" s="118"/>
      <c r="E45" s="118"/>
      <c r="F45" s="118"/>
      <c r="G45" s="116">
        <f t="shared" si="1"/>
        <v>0</v>
      </c>
      <c r="H45" s="116">
        <f t="shared" si="2"/>
        <v>0</v>
      </c>
      <c r="I45" s="113">
        <v>20798</v>
      </c>
      <c r="J45" s="117" t="s">
        <v>413</v>
      </c>
      <c r="K45" s="131">
        <f t="shared" ref="K45:N45" si="22">SUM(K46:K51)</f>
        <v>0</v>
      </c>
      <c r="L45" s="131">
        <f t="shared" si="22"/>
        <v>0</v>
      </c>
      <c r="M45" s="131">
        <f t="shared" si="22"/>
        <v>0</v>
      </c>
      <c r="N45" s="132">
        <f t="shared" si="22"/>
        <v>0</v>
      </c>
      <c r="O45" s="128">
        <f t="shared" si="4"/>
        <v>0</v>
      </c>
      <c r="P45" s="128">
        <f t="shared" si="5"/>
        <v>0</v>
      </c>
    </row>
    <row r="46" s="79" customFormat="1" ht="17.25" customHeight="1" spans="1:16">
      <c r="A46" s="113" t="s">
        <v>555</v>
      </c>
      <c r="B46" s="117" t="s">
        <v>556</v>
      </c>
      <c r="C46" s="118"/>
      <c r="D46" s="118"/>
      <c r="E46" s="118"/>
      <c r="F46" s="118"/>
      <c r="G46" s="116">
        <f t="shared" si="1"/>
        <v>0</v>
      </c>
      <c r="H46" s="116">
        <f t="shared" si="2"/>
        <v>0</v>
      </c>
      <c r="I46" s="113">
        <v>2079801</v>
      </c>
      <c r="J46" s="117" t="s">
        <v>557</v>
      </c>
      <c r="K46" s="119"/>
      <c r="L46" s="119"/>
      <c r="M46" s="119"/>
      <c r="N46" s="130"/>
      <c r="O46" s="128">
        <f t="shared" si="4"/>
        <v>0</v>
      </c>
      <c r="P46" s="128">
        <f t="shared" si="5"/>
        <v>0</v>
      </c>
    </row>
    <row r="47" s="79" customFormat="1" ht="17.25" customHeight="1" spans="1:16">
      <c r="A47" s="113" t="s">
        <v>558</v>
      </c>
      <c r="B47" s="117" t="s">
        <v>559</v>
      </c>
      <c r="C47" s="118"/>
      <c r="D47" s="118"/>
      <c r="E47" s="118"/>
      <c r="F47" s="118"/>
      <c r="G47" s="116">
        <f t="shared" si="1"/>
        <v>0</v>
      </c>
      <c r="H47" s="116">
        <f t="shared" si="2"/>
        <v>0</v>
      </c>
      <c r="I47" s="113">
        <v>2079802</v>
      </c>
      <c r="J47" s="117" t="s">
        <v>560</v>
      </c>
      <c r="K47" s="119"/>
      <c r="L47" s="119"/>
      <c r="M47" s="119"/>
      <c r="N47" s="130"/>
      <c r="O47" s="128">
        <f t="shared" si="4"/>
        <v>0</v>
      </c>
      <c r="P47" s="128">
        <f t="shared" si="5"/>
        <v>0</v>
      </c>
    </row>
    <row r="48" s="79" customFormat="1" ht="17.25" customHeight="1" spans="1:16">
      <c r="A48" s="113" t="s">
        <v>561</v>
      </c>
      <c r="B48" s="117" t="s">
        <v>562</v>
      </c>
      <c r="C48" s="118"/>
      <c r="D48" s="118"/>
      <c r="E48" s="118"/>
      <c r="F48" s="118"/>
      <c r="G48" s="116">
        <f t="shared" si="1"/>
        <v>0</v>
      </c>
      <c r="H48" s="116">
        <f t="shared" si="2"/>
        <v>0</v>
      </c>
      <c r="I48" s="113">
        <v>2079803</v>
      </c>
      <c r="J48" s="117" t="s">
        <v>563</v>
      </c>
      <c r="K48" s="119"/>
      <c r="L48" s="119"/>
      <c r="M48" s="119"/>
      <c r="N48" s="130"/>
      <c r="O48" s="128">
        <f t="shared" si="4"/>
        <v>0</v>
      </c>
      <c r="P48" s="128">
        <f t="shared" si="5"/>
        <v>0</v>
      </c>
    </row>
    <row r="49" s="79" customFormat="1" ht="17.25" customHeight="1" spans="1:16">
      <c r="A49" s="113" t="s">
        <v>564</v>
      </c>
      <c r="B49" s="117" t="s">
        <v>565</v>
      </c>
      <c r="C49" s="118"/>
      <c r="D49" s="118"/>
      <c r="E49" s="118"/>
      <c r="F49" s="118"/>
      <c r="G49" s="116">
        <f t="shared" si="1"/>
        <v>0</v>
      </c>
      <c r="H49" s="116">
        <f t="shared" si="2"/>
        <v>0</v>
      </c>
      <c r="I49" s="113" t="s">
        <v>566</v>
      </c>
      <c r="J49" s="117" t="s">
        <v>567</v>
      </c>
      <c r="K49" s="119"/>
      <c r="L49" s="119"/>
      <c r="M49" s="119"/>
      <c r="N49" s="130"/>
      <c r="O49" s="128">
        <f t="shared" si="4"/>
        <v>0</v>
      </c>
      <c r="P49" s="128">
        <f t="shared" si="5"/>
        <v>0</v>
      </c>
    </row>
    <row r="50" s="79" customFormat="1" ht="17.25" customHeight="1" spans="1:16">
      <c r="A50" s="113" t="s">
        <v>568</v>
      </c>
      <c r="B50" s="117" t="s">
        <v>569</v>
      </c>
      <c r="C50" s="118"/>
      <c r="D50" s="118"/>
      <c r="E50" s="118"/>
      <c r="F50" s="118"/>
      <c r="G50" s="116">
        <f t="shared" si="1"/>
        <v>0</v>
      </c>
      <c r="H50" s="116">
        <f t="shared" si="2"/>
        <v>0</v>
      </c>
      <c r="I50" s="113" t="s">
        <v>570</v>
      </c>
      <c r="J50" s="117" t="s">
        <v>571</v>
      </c>
      <c r="K50" s="119"/>
      <c r="L50" s="119"/>
      <c r="M50" s="119"/>
      <c r="N50" s="130"/>
      <c r="O50" s="128">
        <f t="shared" si="4"/>
        <v>0</v>
      </c>
      <c r="P50" s="128">
        <f t="shared" si="5"/>
        <v>0</v>
      </c>
    </row>
    <row r="51" s="79" customFormat="1" ht="15.75" customHeight="1" spans="1:16">
      <c r="A51" s="113" t="s">
        <v>572</v>
      </c>
      <c r="B51" s="117" t="s">
        <v>573</v>
      </c>
      <c r="C51" s="118"/>
      <c r="D51" s="118"/>
      <c r="E51" s="118"/>
      <c r="F51" s="118"/>
      <c r="G51" s="116">
        <f t="shared" si="1"/>
        <v>0</v>
      </c>
      <c r="H51" s="116">
        <f t="shared" si="2"/>
        <v>0</v>
      </c>
      <c r="I51" s="113">
        <v>2079899</v>
      </c>
      <c r="J51" s="117" t="s">
        <v>574</v>
      </c>
      <c r="K51" s="119"/>
      <c r="L51" s="119"/>
      <c r="M51" s="119"/>
      <c r="N51" s="130"/>
      <c r="O51" s="128">
        <f t="shared" si="4"/>
        <v>0</v>
      </c>
      <c r="P51" s="128">
        <f t="shared" si="5"/>
        <v>0</v>
      </c>
    </row>
    <row r="52" s="79" customFormat="1" ht="17.25" customHeight="1" spans="1:16">
      <c r="A52" s="113" t="s">
        <v>575</v>
      </c>
      <c r="B52" s="117" t="s">
        <v>576</v>
      </c>
      <c r="C52" s="115">
        <f t="shared" ref="C52:F52" si="23">SUM(C53:C54)</f>
        <v>0</v>
      </c>
      <c r="D52" s="115">
        <f t="shared" si="23"/>
        <v>0</v>
      </c>
      <c r="E52" s="115">
        <f t="shared" si="23"/>
        <v>0</v>
      </c>
      <c r="F52" s="115">
        <f t="shared" si="23"/>
        <v>0</v>
      </c>
      <c r="G52" s="116">
        <f t="shared" si="1"/>
        <v>0</v>
      </c>
      <c r="H52" s="116">
        <f t="shared" si="2"/>
        <v>0</v>
      </c>
      <c r="I52" s="113" t="s">
        <v>78</v>
      </c>
      <c r="J52" s="117" t="s">
        <v>79</v>
      </c>
      <c r="K52" s="115">
        <f t="shared" ref="K52:N52" si="24">K53</f>
        <v>0</v>
      </c>
      <c r="L52" s="115">
        <f t="shared" si="24"/>
        <v>0</v>
      </c>
      <c r="M52" s="115">
        <f t="shared" si="24"/>
        <v>0</v>
      </c>
      <c r="N52" s="127">
        <f t="shared" si="24"/>
        <v>0</v>
      </c>
      <c r="O52" s="128">
        <f t="shared" si="4"/>
        <v>0</v>
      </c>
      <c r="P52" s="128">
        <f t="shared" si="5"/>
        <v>0</v>
      </c>
    </row>
    <row r="53" s="79" customFormat="1" ht="17.25" customHeight="1" spans="1:16">
      <c r="A53" s="113" t="s">
        <v>577</v>
      </c>
      <c r="B53" s="117" t="s">
        <v>578</v>
      </c>
      <c r="C53" s="118"/>
      <c r="D53" s="118"/>
      <c r="E53" s="118"/>
      <c r="F53" s="118"/>
      <c r="G53" s="116">
        <f t="shared" si="1"/>
        <v>0</v>
      </c>
      <c r="H53" s="116">
        <f t="shared" si="2"/>
        <v>0</v>
      </c>
      <c r="I53" s="113" t="s">
        <v>579</v>
      </c>
      <c r="J53" s="117" t="s">
        <v>413</v>
      </c>
      <c r="K53" s="133">
        <f t="shared" ref="K53:N53" si="25">SUM(K54:K56)</f>
        <v>0</v>
      </c>
      <c r="L53" s="133">
        <f t="shared" si="25"/>
        <v>0</v>
      </c>
      <c r="M53" s="133">
        <f t="shared" si="25"/>
        <v>0</v>
      </c>
      <c r="N53" s="134">
        <f t="shared" si="25"/>
        <v>0</v>
      </c>
      <c r="O53" s="128">
        <f t="shared" si="4"/>
        <v>0</v>
      </c>
      <c r="P53" s="128">
        <f t="shared" si="5"/>
        <v>0</v>
      </c>
    </row>
    <row r="54" s="79" customFormat="1" ht="17.25" customHeight="1" spans="1:16">
      <c r="A54" s="113" t="s">
        <v>580</v>
      </c>
      <c r="B54" s="117" t="s">
        <v>581</v>
      </c>
      <c r="C54" s="118"/>
      <c r="D54" s="118"/>
      <c r="E54" s="118"/>
      <c r="F54" s="118"/>
      <c r="G54" s="116">
        <f t="shared" si="1"/>
        <v>0</v>
      </c>
      <c r="H54" s="116">
        <f t="shared" si="2"/>
        <v>0</v>
      </c>
      <c r="I54" s="113" t="s">
        <v>582</v>
      </c>
      <c r="J54" s="117" t="s">
        <v>583</v>
      </c>
      <c r="K54" s="118"/>
      <c r="L54" s="118"/>
      <c r="M54" s="118"/>
      <c r="N54" s="129"/>
      <c r="O54" s="128">
        <f t="shared" si="4"/>
        <v>0</v>
      </c>
      <c r="P54" s="128">
        <f t="shared" si="5"/>
        <v>0</v>
      </c>
    </row>
    <row r="55" s="79" customFormat="1" ht="17.25" customHeight="1" spans="1:16">
      <c r="A55" s="113" t="s">
        <v>584</v>
      </c>
      <c r="B55" s="117" t="s">
        <v>585</v>
      </c>
      <c r="C55" s="118"/>
      <c r="D55" s="118"/>
      <c r="E55" s="118"/>
      <c r="F55" s="118"/>
      <c r="G55" s="116">
        <f t="shared" si="1"/>
        <v>0</v>
      </c>
      <c r="H55" s="116">
        <f t="shared" si="2"/>
        <v>0</v>
      </c>
      <c r="I55" s="113" t="s">
        <v>586</v>
      </c>
      <c r="J55" s="117" t="s">
        <v>587</v>
      </c>
      <c r="K55" s="118"/>
      <c r="L55" s="118"/>
      <c r="M55" s="118"/>
      <c r="N55" s="129"/>
      <c r="O55" s="128">
        <f t="shared" si="4"/>
        <v>0</v>
      </c>
      <c r="P55" s="128">
        <f t="shared" si="5"/>
        <v>0</v>
      </c>
    </row>
    <row r="56" s="79" customFormat="1" ht="17.25" customHeight="1" spans="1:16">
      <c r="A56" s="113" t="s">
        <v>588</v>
      </c>
      <c r="B56" s="117" t="s">
        <v>589</v>
      </c>
      <c r="C56" s="115">
        <f t="shared" ref="C56:F56" si="26">SUM(C57:C58)</f>
        <v>0</v>
      </c>
      <c r="D56" s="115">
        <f t="shared" si="26"/>
        <v>0</v>
      </c>
      <c r="E56" s="115">
        <f t="shared" si="26"/>
        <v>0</v>
      </c>
      <c r="F56" s="115">
        <f t="shared" si="26"/>
        <v>0</v>
      </c>
      <c r="G56" s="116">
        <f t="shared" si="1"/>
        <v>0</v>
      </c>
      <c r="H56" s="116">
        <f t="shared" si="2"/>
        <v>0</v>
      </c>
      <c r="I56" s="113" t="s">
        <v>590</v>
      </c>
      <c r="J56" s="117" t="s">
        <v>591</v>
      </c>
      <c r="K56" s="118"/>
      <c r="L56" s="118"/>
      <c r="M56" s="118"/>
      <c r="N56" s="129"/>
      <c r="O56" s="128">
        <f t="shared" si="4"/>
        <v>0</v>
      </c>
      <c r="P56" s="128">
        <f t="shared" si="5"/>
        <v>0</v>
      </c>
    </row>
    <row r="57" s="79" customFormat="1" ht="17.25" customHeight="1" spans="1:16">
      <c r="A57" s="113" t="s">
        <v>592</v>
      </c>
      <c r="B57" s="117" t="s">
        <v>593</v>
      </c>
      <c r="C57" s="118"/>
      <c r="D57" s="118"/>
      <c r="E57" s="118"/>
      <c r="F57" s="118"/>
      <c r="G57" s="116">
        <f t="shared" si="1"/>
        <v>0</v>
      </c>
      <c r="H57" s="116">
        <f t="shared" si="2"/>
        <v>0</v>
      </c>
      <c r="I57" s="113" t="s">
        <v>80</v>
      </c>
      <c r="J57" s="117" t="s">
        <v>81</v>
      </c>
      <c r="K57" s="115">
        <f t="shared" ref="K57:N57" si="27">K58</f>
        <v>0</v>
      </c>
      <c r="L57" s="115">
        <f t="shared" si="27"/>
        <v>0</v>
      </c>
      <c r="M57" s="115">
        <f t="shared" si="27"/>
        <v>0</v>
      </c>
      <c r="N57" s="127">
        <f t="shared" si="27"/>
        <v>0</v>
      </c>
      <c r="O57" s="128">
        <f t="shared" si="4"/>
        <v>0</v>
      </c>
      <c r="P57" s="128">
        <f t="shared" si="5"/>
        <v>0</v>
      </c>
    </row>
    <row r="58" s="79" customFormat="1" ht="17.25" customHeight="1" spans="1:16">
      <c r="A58" s="113" t="s">
        <v>594</v>
      </c>
      <c r="B58" s="117" t="s">
        <v>589</v>
      </c>
      <c r="C58" s="118"/>
      <c r="D58" s="118"/>
      <c r="E58" s="118"/>
      <c r="F58" s="118"/>
      <c r="G58" s="116">
        <f t="shared" si="1"/>
        <v>0</v>
      </c>
      <c r="H58" s="116">
        <f t="shared" si="2"/>
        <v>0</v>
      </c>
      <c r="I58" s="113" t="s">
        <v>595</v>
      </c>
      <c r="J58" s="117" t="s">
        <v>413</v>
      </c>
      <c r="K58" s="133">
        <f t="shared" ref="K58:N58" si="28">SUM(K59:K63)</f>
        <v>0</v>
      </c>
      <c r="L58" s="133">
        <f t="shared" si="28"/>
        <v>0</v>
      </c>
      <c r="M58" s="133">
        <f t="shared" si="28"/>
        <v>0</v>
      </c>
      <c r="N58" s="134">
        <f t="shared" si="28"/>
        <v>0</v>
      </c>
      <c r="O58" s="128">
        <f t="shared" si="4"/>
        <v>0</v>
      </c>
      <c r="P58" s="128">
        <f t="shared" si="5"/>
        <v>0</v>
      </c>
    </row>
    <row r="59" s="79" customFormat="1" ht="17.25" customHeight="1" spans="1:16">
      <c r="A59" s="120"/>
      <c r="B59" s="117"/>
      <c r="C59" s="121"/>
      <c r="D59" s="121"/>
      <c r="E59" s="121"/>
      <c r="F59" s="121"/>
      <c r="G59" s="122"/>
      <c r="H59" s="122"/>
      <c r="I59" s="113" t="s">
        <v>596</v>
      </c>
      <c r="J59" s="117" t="s">
        <v>597</v>
      </c>
      <c r="K59" s="118"/>
      <c r="L59" s="118"/>
      <c r="M59" s="118"/>
      <c r="N59" s="129"/>
      <c r="O59" s="128">
        <f t="shared" si="4"/>
        <v>0</v>
      </c>
      <c r="P59" s="128">
        <f t="shared" si="5"/>
        <v>0</v>
      </c>
    </row>
    <row r="60" s="79" customFormat="1" ht="17.25" customHeight="1" spans="1:16">
      <c r="A60" s="120"/>
      <c r="B60" s="117"/>
      <c r="C60" s="121"/>
      <c r="D60" s="121"/>
      <c r="E60" s="121"/>
      <c r="F60" s="121"/>
      <c r="G60" s="123"/>
      <c r="H60" s="123"/>
      <c r="I60" s="113" t="s">
        <v>598</v>
      </c>
      <c r="J60" s="117" t="s">
        <v>599</v>
      </c>
      <c r="K60" s="118"/>
      <c r="L60" s="118"/>
      <c r="M60" s="118"/>
      <c r="N60" s="129"/>
      <c r="O60" s="128">
        <f t="shared" si="4"/>
        <v>0</v>
      </c>
      <c r="P60" s="128">
        <f t="shared" si="5"/>
        <v>0</v>
      </c>
    </row>
    <row r="61" s="79" customFormat="1" ht="17.25" customHeight="1" spans="1:16">
      <c r="A61" s="120"/>
      <c r="B61" s="117"/>
      <c r="C61" s="121"/>
      <c r="D61" s="121"/>
      <c r="E61" s="121"/>
      <c r="F61" s="121"/>
      <c r="G61" s="123"/>
      <c r="H61" s="123"/>
      <c r="I61" s="113" t="s">
        <v>600</v>
      </c>
      <c r="J61" s="117" t="s">
        <v>601</v>
      </c>
      <c r="K61" s="118"/>
      <c r="L61" s="118"/>
      <c r="M61" s="118"/>
      <c r="N61" s="129"/>
      <c r="O61" s="128">
        <f t="shared" si="4"/>
        <v>0</v>
      </c>
      <c r="P61" s="128">
        <f t="shared" si="5"/>
        <v>0</v>
      </c>
    </row>
    <row r="62" s="79" customFormat="1" ht="17.25" customHeight="1" spans="1:16">
      <c r="A62" s="120"/>
      <c r="B62" s="117"/>
      <c r="C62" s="121"/>
      <c r="D62" s="121"/>
      <c r="E62" s="121"/>
      <c r="F62" s="121"/>
      <c r="G62" s="123"/>
      <c r="H62" s="123"/>
      <c r="I62" s="113" t="s">
        <v>602</v>
      </c>
      <c r="J62" s="117" t="s">
        <v>603</v>
      </c>
      <c r="K62" s="118"/>
      <c r="L62" s="118"/>
      <c r="M62" s="118"/>
      <c r="N62" s="129"/>
      <c r="O62" s="128">
        <f t="shared" si="4"/>
        <v>0</v>
      </c>
      <c r="P62" s="128">
        <f t="shared" si="5"/>
        <v>0</v>
      </c>
    </row>
    <row r="63" s="79" customFormat="1" ht="17.25" customHeight="1" spans="1:16">
      <c r="A63" s="120"/>
      <c r="B63" s="117"/>
      <c r="C63" s="121"/>
      <c r="D63" s="121"/>
      <c r="E63" s="121"/>
      <c r="F63" s="121"/>
      <c r="G63" s="123"/>
      <c r="H63" s="123"/>
      <c r="I63" s="113" t="s">
        <v>604</v>
      </c>
      <c r="J63" s="117" t="s">
        <v>605</v>
      </c>
      <c r="K63" s="118"/>
      <c r="L63" s="118"/>
      <c r="M63" s="118"/>
      <c r="N63" s="129"/>
      <c r="O63" s="128">
        <f t="shared" si="4"/>
        <v>0</v>
      </c>
      <c r="P63" s="128">
        <f t="shared" si="5"/>
        <v>0</v>
      </c>
    </row>
    <row r="64" s="79" customFormat="1" ht="17.25" customHeight="1" spans="1:16">
      <c r="A64" s="120"/>
      <c r="B64" s="117"/>
      <c r="C64" s="121"/>
      <c r="D64" s="121"/>
      <c r="E64" s="121"/>
      <c r="F64" s="121"/>
      <c r="G64" s="123"/>
      <c r="H64" s="123"/>
      <c r="I64" s="113" t="s">
        <v>82</v>
      </c>
      <c r="J64" s="117" t="s">
        <v>83</v>
      </c>
      <c r="K64" s="115">
        <f t="shared" ref="K64:N64" si="29">K65+K70</f>
        <v>0</v>
      </c>
      <c r="L64" s="115">
        <f t="shared" si="29"/>
        <v>0</v>
      </c>
      <c r="M64" s="115">
        <f t="shared" si="29"/>
        <v>354</v>
      </c>
      <c r="N64" s="127">
        <f t="shared" si="29"/>
        <v>0</v>
      </c>
      <c r="O64" s="128">
        <f t="shared" si="4"/>
        <v>0</v>
      </c>
      <c r="P64" s="128">
        <f t="shared" si="5"/>
        <v>0</v>
      </c>
    </row>
    <row r="65" s="79" customFormat="1" ht="17.25" customHeight="1" spans="1:16">
      <c r="A65" s="120"/>
      <c r="B65" s="117"/>
      <c r="C65" s="121"/>
      <c r="D65" s="121"/>
      <c r="E65" s="121"/>
      <c r="F65" s="121"/>
      <c r="G65" s="123"/>
      <c r="H65" s="123"/>
      <c r="I65" s="113" t="s">
        <v>606</v>
      </c>
      <c r="J65" s="117" t="s">
        <v>607</v>
      </c>
      <c r="K65" s="115">
        <f t="shared" ref="K65:N65" si="30">SUM(K66:K69)</f>
        <v>0</v>
      </c>
      <c r="L65" s="115">
        <f t="shared" si="30"/>
        <v>0</v>
      </c>
      <c r="M65" s="115">
        <f t="shared" si="30"/>
        <v>0</v>
      </c>
      <c r="N65" s="127">
        <f t="shared" si="30"/>
        <v>0</v>
      </c>
      <c r="O65" s="128">
        <f t="shared" si="4"/>
        <v>0</v>
      </c>
      <c r="P65" s="128">
        <f t="shared" si="5"/>
        <v>0</v>
      </c>
    </row>
    <row r="66" s="79" customFormat="1" ht="17.25" customHeight="1" spans="1:16">
      <c r="A66" s="120"/>
      <c r="B66" s="117"/>
      <c r="C66" s="121"/>
      <c r="D66" s="121"/>
      <c r="E66" s="121"/>
      <c r="F66" s="121"/>
      <c r="G66" s="123"/>
      <c r="H66" s="123"/>
      <c r="I66" s="113" t="s">
        <v>608</v>
      </c>
      <c r="J66" s="117" t="s">
        <v>609</v>
      </c>
      <c r="K66" s="118"/>
      <c r="L66" s="118"/>
      <c r="M66" s="118"/>
      <c r="N66" s="129"/>
      <c r="O66" s="128">
        <f t="shared" si="4"/>
        <v>0</v>
      </c>
      <c r="P66" s="128">
        <f t="shared" si="5"/>
        <v>0</v>
      </c>
    </row>
    <row r="67" s="79" customFormat="1" ht="17.25" customHeight="1" spans="1:16">
      <c r="A67" s="120"/>
      <c r="B67" s="117"/>
      <c r="C67" s="121"/>
      <c r="D67" s="121"/>
      <c r="E67" s="121"/>
      <c r="F67" s="121"/>
      <c r="G67" s="123"/>
      <c r="H67" s="123"/>
      <c r="I67" s="113" t="s">
        <v>610</v>
      </c>
      <c r="J67" s="117" t="s">
        <v>611</v>
      </c>
      <c r="K67" s="118"/>
      <c r="L67" s="118"/>
      <c r="M67" s="118"/>
      <c r="N67" s="129"/>
      <c r="O67" s="128">
        <f t="shared" si="4"/>
        <v>0</v>
      </c>
      <c r="P67" s="128">
        <f t="shared" si="5"/>
        <v>0</v>
      </c>
    </row>
    <row r="68" s="79" customFormat="1" ht="17.25" customHeight="1" spans="1:16">
      <c r="A68" s="120"/>
      <c r="B68" s="117"/>
      <c r="C68" s="121"/>
      <c r="D68" s="121"/>
      <c r="E68" s="121"/>
      <c r="F68" s="121"/>
      <c r="G68" s="123"/>
      <c r="H68" s="123"/>
      <c r="I68" s="113" t="s">
        <v>612</v>
      </c>
      <c r="J68" s="117" t="s">
        <v>613</v>
      </c>
      <c r="K68" s="118"/>
      <c r="L68" s="118"/>
      <c r="M68" s="118"/>
      <c r="N68" s="129"/>
      <c r="O68" s="128">
        <f t="shared" si="4"/>
        <v>0</v>
      </c>
      <c r="P68" s="128">
        <f t="shared" si="5"/>
        <v>0</v>
      </c>
    </row>
    <row r="69" s="79" customFormat="1" ht="17.25" customHeight="1" spans="1:16">
      <c r="A69" s="120"/>
      <c r="B69" s="117"/>
      <c r="C69" s="121"/>
      <c r="D69" s="121"/>
      <c r="E69" s="121"/>
      <c r="F69" s="121"/>
      <c r="G69" s="123"/>
      <c r="H69" s="123"/>
      <c r="I69" s="113" t="s">
        <v>614</v>
      </c>
      <c r="J69" s="117" t="s">
        <v>615</v>
      </c>
      <c r="K69" s="118"/>
      <c r="L69" s="118"/>
      <c r="M69" s="118"/>
      <c r="N69" s="129"/>
      <c r="O69" s="128">
        <f t="shared" si="4"/>
        <v>0</v>
      </c>
      <c r="P69" s="128">
        <f t="shared" si="5"/>
        <v>0</v>
      </c>
    </row>
    <row r="70" s="79" customFormat="1" ht="17.25" customHeight="1" spans="1:16">
      <c r="A70" s="120"/>
      <c r="B70" s="117"/>
      <c r="C70" s="121"/>
      <c r="D70" s="121"/>
      <c r="E70" s="121"/>
      <c r="F70" s="121"/>
      <c r="G70" s="123"/>
      <c r="H70" s="123"/>
      <c r="I70" s="113" t="s">
        <v>616</v>
      </c>
      <c r="J70" s="117" t="s">
        <v>413</v>
      </c>
      <c r="K70" s="115">
        <f t="shared" ref="K70:N70" si="31">SUM(K71:K74)</f>
        <v>0</v>
      </c>
      <c r="L70" s="115">
        <f t="shared" si="31"/>
        <v>0</v>
      </c>
      <c r="M70" s="115">
        <f t="shared" si="31"/>
        <v>354</v>
      </c>
      <c r="N70" s="127">
        <f t="shared" si="31"/>
        <v>0</v>
      </c>
      <c r="O70" s="128">
        <f t="shared" si="4"/>
        <v>0</v>
      </c>
      <c r="P70" s="128">
        <f t="shared" si="5"/>
        <v>0</v>
      </c>
    </row>
    <row r="71" s="79" customFormat="1" ht="17.25" customHeight="1" spans="1:16">
      <c r="A71" s="120"/>
      <c r="B71" s="117"/>
      <c r="C71" s="121"/>
      <c r="D71" s="121"/>
      <c r="E71" s="121"/>
      <c r="F71" s="121"/>
      <c r="G71" s="123"/>
      <c r="H71" s="123"/>
      <c r="I71" s="113" t="s">
        <v>617</v>
      </c>
      <c r="J71" s="117" t="s">
        <v>618</v>
      </c>
      <c r="K71" s="118"/>
      <c r="L71" s="118"/>
      <c r="M71" s="118"/>
      <c r="N71" s="129"/>
      <c r="O71" s="128">
        <f t="shared" ref="O71:O134" si="32">IFERROR($N71/K71,)</f>
        <v>0</v>
      </c>
      <c r="P71" s="128">
        <f t="shared" ref="P71:P134" si="33">IFERROR($N71/M71,)</f>
        <v>0</v>
      </c>
    </row>
    <row r="72" s="79" customFormat="1" ht="17.25" customHeight="1" spans="1:16">
      <c r="A72" s="120"/>
      <c r="B72" s="117"/>
      <c r="C72" s="121"/>
      <c r="D72" s="121"/>
      <c r="E72" s="121"/>
      <c r="F72" s="121"/>
      <c r="G72" s="123"/>
      <c r="H72" s="123"/>
      <c r="I72" s="113" t="s">
        <v>619</v>
      </c>
      <c r="J72" s="117" t="s">
        <v>620</v>
      </c>
      <c r="K72" s="118"/>
      <c r="L72" s="118"/>
      <c r="M72" s="118"/>
      <c r="N72" s="129"/>
      <c r="O72" s="128">
        <f t="shared" si="32"/>
        <v>0</v>
      </c>
      <c r="P72" s="128">
        <f t="shared" si="33"/>
        <v>0</v>
      </c>
    </row>
    <row r="73" s="79" customFormat="1" ht="17.25" customHeight="1" spans="1:16">
      <c r="A73" s="120"/>
      <c r="B73" s="117"/>
      <c r="C73" s="121"/>
      <c r="D73" s="121"/>
      <c r="E73" s="121"/>
      <c r="F73" s="121"/>
      <c r="G73" s="123"/>
      <c r="H73" s="123"/>
      <c r="I73" s="113" t="s">
        <v>621</v>
      </c>
      <c r="J73" s="117" t="s">
        <v>622</v>
      </c>
      <c r="K73" s="118"/>
      <c r="L73" s="118"/>
      <c r="M73" s="118"/>
      <c r="N73" s="129"/>
      <c r="O73" s="128">
        <f t="shared" si="32"/>
        <v>0</v>
      </c>
      <c r="P73" s="128">
        <f t="shared" si="33"/>
        <v>0</v>
      </c>
    </row>
    <row r="74" s="79" customFormat="1" ht="17.25" customHeight="1" spans="1:16">
      <c r="A74" s="120"/>
      <c r="B74" s="117"/>
      <c r="C74" s="121"/>
      <c r="D74" s="121"/>
      <c r="E74" s="121"/>
      <c r="F74" s="121"/>
      <c r="G74" s="123"/>
      <c r="H74" s="123"/>
      <c r="I74" s="113" t="s">
        <v>623</v>
      </c>
      <c r="J74" s="117" t="s">
        <v>624</v>
      </c>
      <c r="K74" s="118"/>
      <c r="L74" s="118"/>
      <c r="M74" s="118">
        <v>354</v>
      </c>
      <c r="N74" s="129"/>
      <c r="O74" s="128">
        <f t="shared" si="32"/>
        <v>0</v>
      </c>
      <c r="P74" s="128">
        <f t="shared" si="33"/>
        <v>0</v>
      </c>
    </row>
    <row r="75" s="79" customFormat="1" ht="17.25" customHeight="1" spans="1:16">
      <c r="A75" s="120"/>
      <c r="B75" s="117"/>
      <c r="C75" s="121"/>
      <c r="D75" s="121"/>
      <c r="E75" s="121"/>
      <c r="F75" s="121"/>
      <c r="G75" s="123"/>
      <c r="H75" s="123"/>
      <c r="I75" s="113" t="s">
        <v>84</v>
      </c>
      <c r="J75" s="117" t="s">
        <v>85</v>
      </c>
      <c r="K75" s="115">
        <f t="shared" ref="K75:N75" si="34">K76+K92+K96+K97+K103+K107+K111+K115+K121+K124+K133</f>
        <v>24311</v>
      </c>
      <c r="L75" s="115">
        <f t="shared" si="34"/>
        <v>0</v>
      </c>
      <c r="M75" s="115">
        <f t="shared" si="34"/>
        <v>7528</v>
      </c>
      <c r="N75" s="127">
        <f t="shared" si="34"/>
        <v>12938</v>
      </c>
      <c r="O75" s="128">
        <f t="shared" si="32"/>
        <v>0.532187075809304</v>
      </c>
      <c r="P75" s="128">
        <f t="shared" si="33"/>
        <v>1.71865037194474</v>
      </c>
    </row>
    <row r="76" s="79" customFormat="1" ht="17.25" customHeight="1" spans="1:16">
      <c r="A76" s="120"/>
      <c r="B76" s="117"/>
      <c r="C76" s="121"/>
      <c r="D76" s="121"/>
      <c r="E76" s="121"/>
      <c r="F76" s="121"/>
      <c r="G76" s="123"/>
      <c r="H76" s="123"/>
      <c r="I76" s="113" t="s">
        <v>625</v>
      </c>
      <c r="J76" s="117" t="s">
        <v>626</v>
      </c>
      <c r="K76" s="115">
        <f t="shared" ref="K76:N76" si="35">SUM(K77:K91)</f>
        <v>24311</v>
      </c>
      <c r="L76" s="115">
        <f t="shared" si="35"/>
        <v>0</v>
      </c>
      <c r="M76" s="115">
        <f t="shared" si="35"/>
        <v>6231</v>
      </c>
      <c r="N76" s="127">
        <f t="shared" si="35"/>
        <v>12938</v>
      </c>
      <c r="O76" s="128">
        <f t="shared" si="32"/>
        <v>0.532187075809304</v>
      </c>
      <c r="P76" s="128">
        <f t="shared" si="33"/>
        <v>2.07639223238645</v>
      </c>
    </row>
    <row r="77" s="79" customFormat="1" ht="17.25" customHeight="1" spans="1:16">
      <c r="A77" s="120"/>
      <c r="B77" s="117"/>
      <c r="C77" s="121"/>
      <c r="D77" s="121"/>
      <c r="E77" s="121"/>
      <c r="F77" s="121"/>
      <c r="G77" s="123"/>
      <c r="H77" s="123"/>
      <c r="I77" s="113" t="s">
        <v>627</v>
      </c>
      <c r="J77" s="117" t="s">
        <v>628</v>
      </c>
      <c r="K77" s="118">
        <v>24311</v>
      </c>
      <c r="L77" s="118"/>
      <c r="M77" s="118">
        <v>4168</v>
      </c>
      <c r="N77" s="129">
        <v>12938</v>
      </c>
      <c r="O77" s="128">
        <f t="shared" si="32"/>
        <v>0.532187075809304</v>
      </c>
      <c r="P77" s="128">
        <f t="shared" si="33"/>
        <v>3.10412667946257</v>
      </c>
    </row>
    <row r="78" s="79" customFormat="1" ht="17.25" customHeight="1" spans="1:16">
      <c r="A78" s="120"/>
      <c r="B78" s="117"/>
      <c r="C78" s="121"/>
      <c r="D78" s="121"/>
      <c r="E78" s="121"/>
      <c r="F78" s="121"/>
      <c r="G78" s="123"/>
      <c r="H78" s="123"/>
      <c r="I78" s="113" t="s">
        <v>629</v>
      </c>
      <c r="J78" s="117" t="s">
        <v>630</v>
      </c>
      <c r="K78" s="118"/>
      <c r="L78" s="118"/>
      <c r="M78" s="118"/>
      <c r="N78" s="129"/>
      <c r="O78" s="128">
        <f t="shared" si="32"/>
        <v>0</v>
      </c>
      <c r="P78" s="128">
        <f t="shared" si="33"/>
        <v>0</v>
      </c>
    </row>
    <row r="79" s="79" customFormat="1" ht="17.25" customHeight="1" spans="1:16">
      <c r="A79" s="120"/>
      <c r="B79" s="117"/>
      <c r="C79" s="121"/>
      <c r="D79" s="121"/>
      <c r="E79" s="121"/>
      <c r="F79" s="121"/>
      <c r="G79" s="123"/>
      <c r="H79" s="123"/>
      <c r="I79" s="113" t="s">
        <v>631</v>
      </c>
      <c r="J79" s="117" t="s">
        <v>632</v>
      </c>
      <c r="K79" s="118"/>
      <c r="L79" s="118"/>
      <c r="M79" s="118"/>
      <c r="N79" s="129"/>
      <c r="O79" s="128">
        <f t="shared" si="32"/>
        <v>0</v>
      </c>
      <c r="P79" s="128">
        <f t="shared" si="33"/>
        <v>0</v>
      </c>
    </row>
    <row r="80" s="79" customFormat="1" ht="17.25" customHeight="1" spans="1:16">
      <c r="A80" s="120"/>
      <c r="B80" s="117"/>
      <c r="C80" s="121"/>
      <c r="D80" s="121"/>
      <c r="E80" s="121"/>
      <c r="F80" s="121"/>
      <c r="G80" s="123"/>
      <c r="H80" s="123"/>
      <c r="I80" s="113" t="s">
        <v>633</v>
      </c>
      <c r="J80" s="117" t="s">
        <v>634</v>
      </c>
      <c r="K80" s="118"/>
      <c r="L80" s="118"/>
      <c r="M80" s="118">
        <v>348</v>
      </c>
      <c r="N80" s="129"/>
      <c r="O80" s="128">
        <f t="shared" si="32"/>
        <v>0</v>
      </c>
      <c r="P80" s="128">
        <f t="shared" si="33"/>
        <v>0</v>
      </c>
    </row>
    <row r="81" s="79" customFormat="1" ht="17.25" customHeight="1" spans="1:16">
      <c r="A81" s="120"/>
      <c r="B81" s="117"/>
      <c r="C81" s="121"/>
      <c r="D81" s="121"/>
      <c r="E81" s="121"/>
      <c r="F81" s="121"/>
      <c r="G81" s="123"/>
      <c r="H81" s="123"/>
      <c r="I81" s="113" t="s">
        <v>635</v>
      </c>
      <c r="J81" s="117" t="s">
        <v>636</v>
      </c>
      <c r="K81" s="118"/>
      <c r="L81" s="118"/>
      <c r="M81" s="118"/>
      <c r="N81" s="129"/>
      <c r="O81" s="128">
        <f t="shared" si="32"/>
        <v>0</v>
      </c>
      <c r="P81" s="128">
        <f t="shared" si="33"/>
        <v>0</v>
      </c>
    </row>
    <row r="82" s="79" customFormat="1" ht="17.25" customHeight="1" spans="1:16">
      <c r="A82" s="120"/>
      <c r="B82" s="117"/>
      <c r="C82" s="121"/>
      <c r="D82" s="121"/>
      <c r="E82" s="121"/>
      <c r="F82" s="121"/>
      <c r="G82" s="123"/>
      <c r="H82" s="123"/>
      <c r="I82" s="113" t="s">
        <v>637</v>
      </c>
      <c r="J82" s="117" t="s">
        <v>638</v>
      </c>
      <c r="K82" s="118"/>
      <c r="L82" s="118"/>
      <c r="M82" s="118"/>
      <c r="N82" s="129"/>
      <c r="O82" s="128">
        <f t="shared" si="32"/>
        <v>0</v>
      </c>
      <c r="P82" s="128">
        <f t="shared" si="33"/>
        <v>0</v>
      </c>
    </row>
    <row r="83" s="79" customFormat="1" ht="17.25" customHeight="1" spans="1:16">
      <c r="A83" s="120"/>
      <c r="B83" s="117"/>
      <c r="C83" s="121"/>
      <c r="D83" s="121"/>
      <c r="E83" s="121"/>
      <c r="F83" s="121"/>
      <c r="G83" s="123"/>
      <c r="H83" s="123"/>
      <c r="I83" s="113" t="s">
        <v>639</v>
      </c>
      <c r="J83" s="117" t="s">
        <v>640</v>
      </c>
      <c r="K83" s="118"/>
      <c r="L83" s="118"/>
      <c r="M83" s="118"/>
      <c r="N83" s="129"/>
      <c r="O83" s="128">
        <f t="shared" si="32"/>
        <v>0</v>
      </c>
      <c r="P83" s="128">
        <f t="shared" si="33"/>
        <v>0</v>
      </c>
    </row>
    <row r="84" s="79" customFormat="1" ht="17.25" customHeight="1" spans="1:16">
      <c r="A84" s="120"/>
      <c r="B84" s="117"/>
      <c r="C84" s="121"/>
      <c r="D84" s="121"/>
      <c r="E84" s="121"/>
      <c r="F84" s="121"/>
      <c r="G84" s="123"/>
      <c r="H84" s="123"/>
      <c r="I84" s="113" t="s">
        <v>641</v>
      </c>
      <c r="J84" s="117" t="s">
        <v>642</v>
      </c>
      <c r="K84" s="118"/>
      <c r="L84" s="118"/>
      <c r="M84" s="118"/>
      <c r="N84" s="129"/>
      <c r="O84" s="128">
        <f t="shared" si="32"/>
        <v>0</v>
      </c>
      <c r="P84" s="128">
        <f t="shared" si="33"/>
        <v>0</v>
      </c>
    </row>
    <row r="85" s="79" customFormat="1" ht="17.25" customHeight="1" spans="1:16">
      <c r="A85" s="120"/>
      <c r="B85" s="117"/>
      <c r="C85" s="121"/>
      <c r="D85" s="121"/>
      <c r="E85" s="121"/>
      <c r="F85" s="121"/>
      <c r="G85" s="123"/>
      <c r="H85" s="123"/>
      <c r="I85" s="113" t="s">
        <v>643</v>
      </c>
      <c r="J85" s="117" t="s">
        <v>644</v>
      </c>
      <c r="K85" s="118"/>
      <c r="L85" s="118"/>
      <c r="M85" s="118"/>
      <c r="N85" s="129"/>
      <c r="O85" s="128">
        <f t="shared" si="32"/>
        <v>0</v>
      </c>
      <c r="P85" s="128">
        <f t="shared" si="33"/>
        <v>0</v>
      </c>
    </row>
    <row r="86" s="79" customFormat="1" ht="17.25" customHeight="1" spans="1:16">
      <c r="A86" s="120"/>
      <c r="B86" s="117"/>
      <c r="C86" s="121"/>
      <c r="D86" s="121"/>
      <c r="E86" s="121"/>
      <c r="F86" s="121"/>
      <c r="G86" s="123"/>
      <c r="H86" s="123"/>
      <c r="I86" s="113" t="s">
        <v>645</v>
      </c>
      <c r="J86" s="117" t="s">
        <v>646</v>
      </c>
      <c r="K86" s="118"/>
      <c r="L86" s="118"/>
      <c r="M86" s="118"/>
      <c r="N86" s="129"/>
      <c r="O86" s="128">
        <f t="shared" si="32"/>
        <v>0</v>
      </c>
      <c r="P86" s="128">
        <f t="shared" si="33"/>
        <v>0</v>
      </c>
    </row>
    <row r="87" s="79" customFormat="1" ht="17.25" customHeight="1" spans="1:16">
      <c r="A87" s="120"/>
      <c r="B87" s="117"/>
      <c r="C87" s="121"/>
      <c r="D87" s="121"/>
      <c r="E87" s="121"/>
      <c r="F87" s="121"/>
      <c r="G87" s="123"/>
      <c r="H87" s="123"/>
      <c r="I87" s="113" t="s">
        <v>647</v>
      </c>
      <c r="J87" s="117" t="s">
        <v>648</v>
      </c>
      <c r="K87" s="118"/>
      <c r="L87" s="118"/>
      <c r="M87" s="118"/>
      <c r="N87" s="129"/>
      <c r="O87" s="128">
        <f t="shared" si="32"/>
        <v>0</v>
      </c>
      <c r="P87" s="128">
        <f t="shared" si="33"/>
        <v>0</v>
      </c>
    </row>
    <row r="88" s="79" customFormat="1" ht="17.25" customHeight="1" spans="1:16">
      <c r="A88" s="120"/>
      <c r="B88" s="117"/>
      <c r="C88" s="121"/>
      <c r="D88" s="121"/>
      <c r="E88" s="121"/>
      <c r="F88" s="121"/>
      <c r="G88" s="123"/>
      <c r="H88" s="123"/>
      <c r="I88" s="113" t="s">
        <v>649</v>
      </c>
      <c r="J88" s="117" t="s">
        <v>650</v>
      </c>
      <c r="K88" s="118"/>
      <c r="L88" s="118"/>
      <c r="M88" s="118"/>
      <c r="N88" s="129"/>
      <c r="O88" s="128">
        <f t="shared" si="32"/>
        <v>0</v>
      </c>
      <c r="P88" s="128">
        <f t="shared" si="33"/>
        <v>0</v>
      </c>
    </row>
    <row r="89" s="79" customFormat="1" ht="17.25" customHeight="1" spans="1:16">
      <c r="A89" s="120"/>
      <c r="B89" s="117"/>
      <c r="C89" s="121"/>
      <c r="D89" s="121"/>
      <c r="E89" s="121"/>
      <c r="F89" s="121"/>
      <c r="G89" s="123"/>
      <c r="H89" s="123"/>
      <c r="I89" s="113" t="s">
        <v>651</v>
      </c>
      <c r="J89" s="117" t="s">
        <v>652</v>
      </c>
      <c r="K89" s="118"/>
      <c r="L89" s="118"/>
      <c r="M89" s="118"/>
      <c r="N89" s="129"/>
      <c r="O89" s="128">
        <f t="shared" si="32"/>
        <v>0</v>
      </c>
      <c r="P89" s="128">
        <f t="shared" si="33"/>
        <v>0</v>
      </c>
    </row>
    <row r="90" s="79" customFormat="1" ht="17.25" customHeight="1" spans="1:16">
      <c r="A90" s="120"/>
      <c r="B90" s="117"/>
      <c r="C90" s="121"/>
      <c r="D90" s="121"/>
      <c r="E90" s="121"/>
      <c r="F90" s="121"/>
      <c r="G90" s="123"/>
      <c r="H90" s="123"/>
      <c r="I90" s="113" t="s">
        <v>653</v>
      </c>
      <c r="J90" s="117" t="s">
        <v>654</v>
      </c>
      <c r="K90" s="118"/>
      <c r="L90" s="118"/>
      <c r="M90" s="118">
        <v>1667</v>
      </c>
      <c r="N90" s="129"/>
      <c r="O90" s="128">
        <f t="shared" si="32"/>
        <v>0</v>
      </c>
      <c r="P90" s="128">
        <f t="shared" si="33"/>
        <v>0</v>
      </c>
    </row>
    <row r="91" s="79" customFormat="1" ht="17.25" customHeight="1" spans="1:16">
      <c r="A91" s="120"/>
      <c r="B91" s="117"/>
      <c r="C91" s="121"/>
      <c r="D91" s="121"/>
      <c r="E91" s="121"/>
      <c r="F91" s="121"/>
      <c r="G91" s="123"/>
      <c r="H91" s="123"/>
      <c r="I91" s="113" t="s">
        <v>655</v>
      </c>
      <c r="J91" s="117" t="s">
        <v>656</v>
      </c>
      <c r="K91" s="118"/>
      <c r="L91" s="118"/>
      <c r="M91" s="118">
        <v>48</v>
      </c>
      <c r="N91" s="129"/>
      <c r="O91" s="128">
        <f t="shared" si="32"/>
        <v>0</v>
      </c>
      <c r="P91" s="128">
        <f t="shared" si="33"/>
        <v>0</v>
      </c>
    </row>
    <row r="92" s="79" customFormat="1" ht="17.25" customHeight="1" spans="1:16">
      <c r="A92" s="120"/>
      <c r="B92" s="117"/>
      <c r="C92" s="121"/>
      <c r="D92" s="121"/>
      <c r="E92" s="121"/>
      <c r="F92" s="121"/>
      <c r="G92" s="123"/>
      <c r="H92" s="123"/>
      <c r="I92" s="113" t="s">
        <v>657</v>
      </c>
      <c r="J92" s="117" t="s">
        <v>658</v>
      </c>
      <c r="K92" s="115">
        <f t="shared" ref="K92:N92" si="36">SUM(K93:K95)</f>
        <v>0</v>
      </c>
      <c r="L92" s="115">
        <f t="shared" si="36"/>
        <v>0</v>
      </c>
      <c r="M92" s="115">
        <f t="shared" si="36"/>
        <v>0</v>
      </c>
      <c r="N92" s="127">
        <f t="shared" si="36"/>
        <v>0</v>
      </c>
      <c r="O92" s="128">
        <f t="shared" si="32"/>
        <v>0</v>
      </c>
      <c r="P92" s="128">
        <f t="shared" si="33"/>
        <v>0</v>
      </c>
    </row>
    <row r="93" s="79" customFormat="1" ht="17.25" customHeight="1" spans="1:16">
      <c r="A93" s="120"/>
      <c r="B93" s="117"/>
      <c r="C93" s="121"/>
      <c r="D93" s="121"/>
      <c r="E93" s="121"/>
      <c r="F93" s="121"/>
      <c r="G93" s="123"/>
      <c r="H93" s="123"/>
      <c r="I93" s="113" t="s">
        <v>659</v>
      </c>
      <c r="J93" s="117" t="s">
        <v>628</v>
      </c>
      <c r="K93" s="118"/>
      <c r="L93" s="118"/>
      <c r="M93" s="118"/>
      <c r="N93" s="129"/>
      <c r="O93" s="128">
        <f t="shared" si="32"/>
        <v>0</v>
      </c>
      <c r="P93" s="128">
        <f t="shared" si="33"/>
        <v>0</v>
      </c>
    </row>
    <row r="94" s="79" customFormat="1" ht="17.25" customHeight="1" spans="1:16">
      <c r="A94" s="120"/>
      <c r="B94" s="117"/>
      <c r="C94" s="121"/>
      <c r="D94" s="121"/>
      <c r="E94" s="121"/>
      <c r="F94" s="121"/>
      <c r="G94" s="123"/>
      <c r="H94" s="123"/>
      <c r="I94" s="113" t="s">
        <v>660</v>
      </c>
      <c r="J94" s="117" t="s">
        <v>630</v>
      </c>
      <c r="K94" s="118"/>
      <c r="L94" s="118"/>
      <c r="M94" s="118"/>
      <c r="N94" s="129"/>
      <c r="O94" s="128">
        <f t="shared" si="32"/>
        <v>0</v>
      </c>
      <c r="P94" s="128">
        <f t="shared" si="33"/>
        <v>0</v>
      </c>
    </row>
    <row r="95" s="79" customFormat="1" ht="17.25" customHeight="1" spans="1:16">
      <c r="A95" s="120"/>
      <c r="B95" s="117"/>
      <c r="C95" s="121"/>
      <c r="D95" s="121"/>
      <c r="E95" s="121"/>
      <c r="F95" s="121"/>
      <c r="G95" s="123"/>
      <c r="H95" s="123"/>
      <c r="I95" s="113" t="s">
        <v>661</v>
      </c>
      <c r="J95" s="117" t="s">
        <v>662</v>
      </c>
      <c r="K95" s="118"/>
      <c r="L95" s="118"/>
      <c r="M95" s="118"/>
      <c r="N95" s="129"/>
      <c r="O95" s="128">
        <f t="shared" si="32"/>
        <v>0</v>
      </c>
      <c r="P95" s="128">
        <f t="shared" si="33"/>
        <v>0</v>
      </c>
    </row>
    <row r="96" s="79" customFormat="1" ht="17.25" customHeight="1" spans="1:16">
      <c r="A96" s="120"/>
      <c r="B96" s="117"/>
      <c r="C96" s="121"/>
      <c r="D96" s="121"/>
      <c r="E96" s="121"/>
      <c r="F96" s="121"/>
      <c r="G96" s="123"/>
      <c r="H96" s="123"/>
      <c r="I96" s="113" t="s">
        <v>663</v>
      </c>
      <c r="J96" s="117" t="s">
        <v>664</v>
      </c>
      <c r="K96" s="118"/>
      <c r="L96" s="118"/>
      <c r="M96" s="118"/>
      <c r="N96" s="129"/>
      <c r="O96" s="128">
        <f t="shared" si="32"/>
        <v>0</v>
      </c>
      <c r="P96" s="128">
        <f t="shared" si="33"/>
        <v>0</v>
      </c>
    </row>
    <row r="97" s="79" customFormat="1" ht="17.25" customHeight="1" spans="1:16">
      <c r="A97" s="120"/>
      <c r="B97" s="117"/>
      <c r="C97" s="121"/>
      <c r="D97" s="121"/>
      <c r="E97" s="121"/>
      <c r="F97" s="121"/>
      <c r="G97" s="123"/>
      <c r="H97" s="123"/>
      <c r="I97" s="113" t="s">
        <v>665</v>
      </c>
      <c r="J97" s="117" t="s">
        <v>666</v>
      </c>
      <c r="K97" s="115">
        <f t="shared" ref="K97:N97" si="37">SUM(K98:K102)</f>
        <v>0</v>
      </c>
      <c r="L97" s="115">
        <f t="shared" si="37"/>
        <v>0</v>
      </c>
      <c r="M97" s="115">
        <f t="shared" si="37"/>
        <v>903</v>
      </c>
      <c r="N97" s="127">
        <f t="shared" si="37"/>
        <v>0</v>
      </c>
      <c r="O97" s="128">
        <f t="shared" si="32"/>
        <v>0</v>
      </c>
      <c r="P97" s="128">
        <f t="shared" si="33"/>
        <v>0</v>
      </c>
    </row>
    <row r="98" s="79" customFormat="1" ht="17.25" customHeight="1" spans="1:16">
      <c r="A98" s="120"/>
      <c r="B98" s="117"/>
      <c r="C98" s="121"/>
      <c r="D98" s="121"/>
      <c r="E98" s="121"/>
      <c r="F98" s="121"/>
      <c r="G98" s="123"/>
      <c r="H98" s="123"/>
      <c r="I98" s="113" t="s">
        <v>667</v>
      </c>
      <c r="J98" s="117" t="s">
        <v>668</v>
      </c>
      <c r="K98" s="118"/>
      <c r="L98" s="118"/>
      <c r="M98" s="118"/>
      <c r="N98" s="129"/>
      <c r="O98" s="128">
        <f t="shared" si="32"/>
        <v>0</v>
      </c>
      <c r="P98" s="128">
        <f t="shared" si="33"/>
        <v>0</v>
      </c>
    </row>
    <row r="99" s="79" customFormat="1" ht="17.25" customHeight="1" spans="1:16">
      <c r="A99" s="120"/>
      <c r="B99" s="117"/>
      <c r="C99" s="121"/>
      <c r="D99" s="121"/>
      <c r="E99" s="121"/>
      <c r="F99" s="121"/>
      <c r="G99" s="123"/>
      <c r="H99" s="123"/>
      <c r="I99" s="113" t="s">
        <v>669</v>
      </c>
      <c r="J99" s="117" t="s">
        <v>670</v>
      </c>
      <c r="K99" s="118"/>
      <c r="L99" s="118"/>
      <c r="M99" s="118"/>
      <c r="N99" s="129"/>
      <c r="O99" s="128">
        <f t="shared" si="32"/>
        <v>0</v>
      </c>
      <c r="P99" s="128">
        <f t="shared" si="33"/>
        <v>0</v>
      </c>
    </row>
    <row r="100" s="79" customFormat="1" ht="17.25" customHeight="1" spans="1:16">
      <c r="A100" s="120"/>
      <c r="B100" s="117"/>
      <c r="C100" s="121"/>
      <c r="D100" s="121"/>
      <c r="E100" s="121"/>
      <c r="F100" s="121"/>
      <c r="G100" s="123"/>
      <c r="H100" s="123"/>
      <c r="I100" s="113" t="s">
        <v>671</v>
      </c>
      <c r="J100" s="117" t="s">
        <v>672</v>
      </c>
      <c r="K100" s="118"/>
      <c r="L100" s="118"/>
      <c r="M100" s="118"/>
      <c r="N100" s="129"/>
      <c r="O100" s="128">
        <f t="shared" si="32"/>
        <v>0</v>
      </c>
      <c r="P100" s="128">
        <f t="shared" si="33"/>
        <v>0</v>
      </c>
    </row>
    <row r="101" s="79" customFormat="1" ht="17.25" customHeight="1" spans="1:16">
      <c r="A101" s="120"/>
      <c r="B101" s="117"/>
      <c r="C101" s="121"/>
      <c r="D101" s="121"/>
      <c r="E101" s="121"/>
      <c r="F101" s="121"/>
      <c r="G101" s="123"/>
      <c r="H101" s="123"/>
      <c r="I101" s="113" t="s">
        <v>673</v>
      </c>
      <c r="J101" s="117" t="s">
        <v>674</v>
      </c>
      <c r="K101" s="118"/>
      <c r="L101" s="118"/>
      <c r="M101" s="118"/>
      <c r="N101" s="129"/>
      <c r="O101" s="128">
        <f t="shared" si="32"/>
        <v>0</v>
      </c>
      <c r="P101" s="128">
        <f t="shared" si="33"/>
        <v>0</v>
      </c>
    </row>
    <row r="102" s="79" customFormat="1" ht="17.25" customHeight="1" spans="1:16">
      <c r="A102" s="120"/>
      <c r="B102" s="117"/>
      <c r="C102" s="121"/>
      <c r="D102" s="121"/>
      <c r="E102" s="121"/>
      <c r="F102" s="121"/>
      <c r="G102" s="123"/>
      <c r="H102" s="123"/>
      <c r="I102" s="113" t="s">
        <v>675</v>
      </c>
      <c r="J102" s="117" t="s">
        <v>676</v>
      </c>
      <c r="K102" s="118"/>
      <c r="L102" s="118"/>
      <c r="M102" s="118">
        <v>903</v>
      </c>
      <c r="N102" s="129"/>
      <c r="O102" s="128">
        <f t="shared" si="32"/>
        <v>0</v>
      </c>
      <c r="P102" s="128">
        <f t="shared" si="33"/>
        <v>0</v>
      </c>
    </row>
    <row r="103" s="79" customFormat="1" ht="17.25" customHeight="1" spans="1:16">
      <c r="A103" s="120"/>
      <c r="B103" s="117"/>
      <c r="C103" s="121"/>
      <c r="D103" s="121"/>
      <c r="E103" s="121"/>
      <c r="F103" s="121"/>
      <c r="G103" s="123"/>
      <c r="H103" s="123"/>
      <c r="I103" s="113" t="s">
        <v>677</v>
      </c>
      <c r="J103" s="117" t="s">
        <v>678</v>
      </c>
      <c r="K103" s="115">
        <f t="shared" ref="K103:N103" si="38">SUM(K104:K106)</f>
        <v>0</v>
      </c>
      <c r="L103" s="115">
        <f t="shared" si="38"/>
        <v>0</v>
      </c>
      <c r="M103" s="115">
        <f t="shared" si="38"/>
        <v>394</v>
      </c>
      <c r="N103" s="127">
        <f t="shared" si="38"/>
        <v>0</v>
      </c>
      <c r="O103" s="128">
        <f t="shared" si="32"/>
        <v>0</v>
      </c>
      <c r="P103" s="128">
        <f t="shared" si="33"/>
        <v>0</v>
      </c>
    </row>
    <row r="104" s="79" customFormat="1" ht="17.25" customHeight="1" spans="1:16">
      <c r="A104" s="120"/>
      <c r="B104" s="117"/>
      <c r="C104" s="121"/>
      <c r="D104" s="121"/>
      <c r="E104" s="121"/>
      <c r="F104" s="121"/>
      <c r="G104" s="123"/>
      <c r="H104" s="123"/>
      <c r="I104" s="113" t="s">
        <v>679</v>
      </c>
      <c r="J104" s="117" t="s">
        <v>680</v>
      </c>
      <c r="K104" s="118"/>
      <c r="L104" s="118"/>
      <c r="M104" s="118"/>
      <c r="N104" s="129"/>
      <c r="O104" s="128">
        <f t="shared" si="32"/>
        <v>0</v>
      </c>
      <c r="P104" s="128">
        <f t="shared" si="33"/>
        <v>0</v>
      </c>
    </row>
    <row r="105" s="79" customFormat="1" ht="17.25" customHeight="1" spans="1:16">
      <c r="A105" s="120"/>
      <c r="B105" s="117"/>
      <c r="C105" s="121"/>
      <c r="D105" s="121"/>
      <c r="E105" s="121"/>
      <c r="F105" s="121"/>
      <c r="G105" s="123"/>
      <c r="H105" s="123"/>
      <c r="I105" s="113" t="s">
        <v>681</v>
      </c>
      <c r="J105" s="117" t="s">
        <v>682</v>
      </c>
      <c r="K105" s="118"/>
      <c r="L105" s="118"/>
      <c r="M105" s="118"/>
      <c r="N105" s="129"/>
      <c r="O105" s="128">
        <f t="shared" si="32"/>
        <v>0</v>
      </c>
      <c r="P105" s="128">
        <f t="shared" si="33"/>
        <v>0</v>
      </c>
    </row>
    <row r="106" s="79" customFormat="1" ht="17.25" customHeight="1" spans="1:16">
      <c r="A106" s="120"/>
      <c r="B106" s="117"/>
      <c r="C106" s="121"/>
      <c r="D106" s="121"/>
      <c r="E106" s="121"/>
      <c r="F106" s="121"/>
      <c r="G106" s="123"/>
      <c r="H106" s="123"/>
      <c r="I106" s="113" t="s">
        <v>683</v>
      </c>
      <c r="J106" s="117" t="s">
        <v>684</v>
      </c>
      <c r="K106" s="118"/>
      <c r="L106" s="118"/>
      <c r="M106" s="118">
        <v>394</v>
      </c>
      <c r="N106" s="129"/>
      <c r="O106" s="128">
        <f t="shared" si="32"/>
        <v>0</v>
      </c>
      <c r="P106" s="128">
        <f t="shared" si="33"/>
        <v>0</v>
      </c>
    </row>
    <row r="107" s="79" customFormat="1" ht="17.25" customHeight="1" spans="1:16">
      <c r="A107" s="120"/>
      <c r="B107" s="117"/>
      <c r="C107" s="121"/>
      <c r="D107" s="121"/>
      <c r="E107" s="121"/>
      <c r="F107" s="121"/>
      <c r="G107" s="123"/>
      <c r="H107" s="123"/>
      <c r="I107" s="113" t="s">
        <v>685</v>
      </c>
      <c r="J107" s="117" t="s">
        <v>686</v>
      </c>
      <c r="K107" s="115">
        <f t="shared" ref="K107:N107" si="39">SUM(K108:K110)</f>
        <v>0</v>
      </c>
      <c r="L107" s="115">
        <f t="shared" si="39"/>
        <v>0</v>
      </c>
      <c r="M107" s="115">
        <f t="shared" si="39"/>
        <v>0</v>
      </c>
      <c r="N107" s="127">
        <f t="shared" si="39"/>
        <v>0</v>
      </c>
      <c r="O107" s="128">
        <f t="shared" si="32"/>
        <v>0</v>
      </c>
      <c r="P107" s="128">
        <f t="shared" si="33"/>
        <v>0</v>
      </c>
    </row>
    <row r="108" s="79" customFormat="1" ht="17.25" customHeight="1" spans="1:16">
      <c r="A108" s="120"/>
      <c r="B108" s="117"/>
      <c r="C108" s="121"/>
      <c r="D108" s="121"/>
      <c r="E108" s="121"/>
      <c r="F108" s="121"/>
      <c r="G108" s="123"/>
      <c r="H108" s="123"/>
      <c r="I108" s="113" t="s">
        <v>687</v>
      </c>
      <c r="J108" s="117" t="s">
        <v>628</v>
      </c>
      <c r="K108" s="118"/>
      <c r="L108" s="118"/>
      <c r="M108" s="118"/>
      <c r="N108" s="129"/>
      <c r="O108" s="128">
        <f t="shared" si="32"/>
        <v>0</v>
      </c>
      <c r="P108" s="128">
        <f t="shared" si="33"/>
        <v>0</v>
      </c>
    </row>
    <row r="109" s="79" customFormat="1" ht="17.25" customHeight="1" spans="1:16">
      <c r="A109" s="120"/>
      <c r="B109" s="117"/>
      <c r="C109" s="121"/>
      <c r="D109" s="121"/>
      <c r="E109" s="121"/>
      <c r="F109" s="121"/>
      <c r="G109" s="123"/>
      <c r="H109" s="123"/>
      <c r="I109" s="113" t="s">
        <v>688</v>
      </c>
      <c r="J109" s="117" t="s">
        <v>630</v>
      </c>
      <c r="K109" s="118"/>
      <c r="L109" s="118"/>
      <c r="M109" s="118"/>
      <c r="N109" s="129"/>
      <c r="O109" s="128">
        <f t="shared" si="32"/>
        <v>0</v>
      </c>
      <c r="P109" s="128">
        <f t="shared" si="33"/>
        <v>0</v>
      </c>
    </row>
    <row r="110" s="79" customFormat="1" ht="17.25" customHeight="1" spans="1:16">
      <c r="A110" s="120"/>
      <c r="B110" s="117"/>
      <c r="C110" s="121"/>
      <c r="D110" s="121"/>
      <c r="E110" s="121"/>
      <c r="F110" s="121"/>
      <c r="G110" s="123"/>
      <c r="H110" s="123"/>
      <c r="I110" s="113" t="s">
        <v>689</v>
      </c>
      <c r="J110" s="117" t="s">
        <v>690</v>
      </c>
      <c r="K110" s="118"/>
      <c r="L110" s="118"/>
      <c r="M110" s="118"/>
      <c r="N110" s="129"/>
      <c r="O110" s="128">
        <f t="shared" si="32"/>
        <v>0</v>
      </c>
      <c r="P110" s="128">
        <f t="shared" si="33"/>
        <v>0</v>
      </c>
    </row>
    <row r="111" s="79" customFormat="1" ht="17.25" customHeight="1" spans="1:16">
      <c r="A111" s="120"/>
      <c r="B111" s="117"/>
      <c r="C111" s="121"/>
      <c r="D111" s="121"/>
      <c r="E111" s="121"/>
      <c r="F111" s="121"/>
      <c r="G111" s="123"/>
      <c r="H111" s="123"/>
      <c r="I111" s="113" t="s">
        <v>691</v>
      </c>
      <c r="J111" s="117" t="s">
        <v>692</v>
      </c>
      <c r="K111" s="115">
        <f t="shared" ref="K111:N111" si="40">SUM(K112:K114)</f>
        <v>0</v>
      </c>
      <c r="L111" s="115">
        <f t="shared" si="40"/>
        <v>0</v>
      </c>
      <c r="M111" s="115">
        <f t="shared" si="40"/>
        <v>0</v>
      </c>
      <c r="N111" s="127">
        <f t="shared" si="40"/>
        <v>0</v>
      </c>
      <c r="O111" s="128">
        <f t="shared" si="32"/>
        <v>0</v>
      </c>
      <c r="P111" s="128">
        <f t="shared" si="33"/>
        <v>0</v>
      </c>
    </row>
    <row r="112" s="79" customFormat="1" ht="17.25" customHeight="1" spans="1:16">
      <c r="A112" s="120"/>
      <c r="B112" s="117"/>
      <c r="C112" s="121"/>
      <c r="D112" s="121"/>
      <c r="E112" s="121"/>
      <c r="F112" s="121"/>
      <c r="G112" s="123"/>
      <c r="H112" s="123"/>
      <c r="I112" s="113" t="s">
        <v>693</v>
      </c>
      <c r="J112" s="117" t="s">
        <v>628</v>
      </c>
      <c r="K112" s="118"/>
      <c r="L112" s="118"/>
      <c r="M112" s="118"/>
      <c r="N112" s="129"/>
      <c r="O112" s="128">
        <f t="shared" si="32"/>
        <v>0</v>
      </c>
      <c r="P112" s="128">
        <f t="shared" si="33"/>
        <v>0</v>
      </c>
    </row>
    <row r="113" s="79" customFormat="1" ht="17.25" customHeight="1" spans="1:16">
      <c r="A113" s="120"/>
      <c r="B113" s="117"/>
      <c r="C113" s="121"/>
      <c r="D113" s="121"/>
      <c r="E113" s="121"/>
      <c r="F113" s="121"/>
      <c r="G113" s="123"/>
      <c r="H113" s="123"/>
      <c r="I113" s="113" t="s">
        <v>694</v>
      </c>
      <c r="J113" s="117" t="s">
        <v>630</v>
      </c>
      <c r="K113" s="118"/>
      <c r="L113" s="118"/>
      <c r="M113" s="118"/>
      <c r="N113" s="129"/>
      <c r="O113" s="128">
        <f t="shared" si="32"/>
        <v>0</v>
      </c>
      <c r="P113" s="128">
        <f t="shared" si="33"/>
        <v>0</v>
      </c>
    </row>
    <row r="114" s="79" customFormat="1" ht="17.25" customHeight="1" spans="1:16">
      <c r="A114" s="120"/>
      <c r="B114" s="117"/>
      <c r="C114" s="121"/>
      <c r="D114" s="121"/>
      <c r="E114" s="121"/>
      <c r="F114" s="121"/>
      <c r="G114" s="123"/>
      <c r="H114" s="123"/>
      <c r="I114" s="113" t="s">
        <v>695</v>
      </c>
      <c r="J114" s="117" t="s">
        <v>696</v>
      </c>
      <c r="K114" s="118"/>
      <c r="L114" s="118"/>
      <c r="M114" s="118"/>
      <c r="N114" s="129"/>
      <c r="O114" s="128">
        <f t="shared" si="32"/>
        <v>0</v>
      </c>
      <c r="P114" s="128">
        <f t="shared" si="33"/>
        <v>0</v>
      </c>
    </row>
    <row r="115" s="79" customFormat="1" ht="17.25" customHeight="1" spans="1:16">
      <c r="A115" s="120"/>
      <c r="B115" s="117"/>
      <c r="C115" s="121"/>
      <c r="D115" s="121"/>
      <c r="E115" s="121"/>
      <c r="F115" s="121"/>
      <c r="G115" s="123"/>
      <c r="H115" s="123"/>
      <c r="I115" s="113" t="s">
        <v>697</v>
      </c>
      <c r="J115" s="117" t="s">
        <v>698</v>
      </c>
      <c r="K115" s="115">
        <f t="shared" ref="K115:N115" si="41">SUM(K116:K120)</f>
        <v>0</v>
      </c>
      <c r="L115" s="115">
        <f t="shared" si="41"/>
        <v>0</v>
      </c>
      <c r="M115" s="115">
        <f t="shared" si="41"/>
        <v>0</v>
      </c>
      <c r="N115" s="127">
        <f t="shared" si="41"/>
        <v>0</v>
      </c>
      <c r="O115" s="128">
        <f t="shared" si="32"/>
        <v>0</v>
      </c>
      <c r="P115" s="128">
        <f t="shared" si="33"/>
        <v>0</v>
      </c>
    </row>
    <row r="116" s="79" customFormat="1" ht="17.25" customHeight="1" spans="1:16">
      <c r="A116" s="120"/>
      <c r="B116" s="117"/>
      <c r="C116" s="121"/>
      <c r="D116" s="121"/>
      <c r="E116" s="121"/>
      <c r="F116" s="121"/>
      <c r="G116" s="123"/>
      <c r="H116" s="123"/>
      <c r="I116" s="113" t="s">
        <v>699</v>
      </c>
      <c r="J116" s="117" t="s">
        <v>668</v>
      </c>
      <c r="K116" s="118"/>
      <c r="L116" s="118"/>
      <c r="M116" s="118"/>
      <c r="N116" s="129"/>
      <c r="O116" s="128">
        <f t="shared" si="32"/>
        <v>0</v>
      </c>
      <c r="P116" s="128">
        <f t="shared" si="33"/>
        <v>0</v>
      </c>
    </row>
    <row r="117" s="79" customFormat="1" ht="17.25" customHeight="1" spans="1:16">
      <c r="A117" s="120"/>
      <c r="B117" s="117"/>
      <c r="C117" s="121"/>
      <c r="D117" s="121"/>
      <c r="E117" s="121"/>
      <c r="F117" s="121"/>
      <c r="G117" s="123"/>
      <c r="H117" s="123"/>
      <c r="I117" s="113" t="s">
        <v>700</v>
      </c>
      <c r="J117" s="117" t="s">
        <v>670</v>
      </c>
      <c r="K117" s="118"/>
      <c r="L117" s="118"/>
      <c r="M117" s="118"/>
      <c r="N117" s="129"/>
      <c r="O117" s="128">
        <f t="shared" si="32"/>
        <v>0</v>
      </c>
      <c r="P117" s="128">
        <f t="shared" si="33"/>
        <v>0</v>
      </c>
    </row>
    <row r="118" s="79" customFormat="1" ht="17.25" customHeight="1" spans="1:16">
      <c r="A118" s="120"/>
      <c r="B118" s="117"/>
      <c r="C118" s="121"/>
      <c r="D118" s="121"/>
      <c r="E118" s="121"/>
      <c r="F118" s="121"/>
      <c r="G118" s="123"/>
      <c r="H118" s="123"/>
      <c r="I118" s="113" t="s">
        <v>701</v>
      </c>
      <c r="J118" s="117" t="s">
        <v>672</v>
      </c>
      <c r="K118" s="118"/>
      <c r="L118" s="118"/>
      <c r="M118" s="118"/>
      <c r="N118" s="129"/>
      <c r="O118" s="128">
        <f t="shared" si="32"/>
        <v>0</v>
      </c>
      <c r="P118" s="128">
        <f t="shared" si="33"/>
        <v>0</v>
      </c>
    </row>
    <row r="119" s="79" customFormat="1" ht="17.25" customHeight="1" spans="1:16">
      <c r="A119" s="120"/>
      <c r="B119" s="117"/>
      <c r="C119" s="121"/>
      <c r="D119" s="121"/>
      <c r="E119" s="121"/>
      <c r="F119" s="121"/>
      <c r="G119" s="123"/>
      <c r="H119" s="123"/>
      <c r="I119" s="113" t="s">
        <v>702</v>
      </c>
      <c r="J119" s="117" t="s">
        <v>674</v>
      </c>
      <c r="K119" s="118"/>
      <c r="L119" s="118"/>
      <c r="M119" s="118"/>
      <c r="N119" s="129"/>
      <c r="O119" s="128">
        <f t="shared" si="32"/>
        <v>0</v>
      </c>
      <c r="P119" s="128">
        <f t="shared" si="33"/>
        <v>0</v>
      </c>
    </row>
    <row r="120" s="79" customFormat="1" ht="17.25" customHeight="1" spans="1:16">
      <c r="A120" s="120"/>
      <c r="B120" s="117"/>
      <c r="C120" s="121"/>
      <c r="D120" s="121"/>
      <c r="E120" s="121"/>
      <c r="F120" s="121"/>
      <c r="G120" s="123"/>
      <c r="H120" s="123"/>
      <c r="I120" s="113" t="s">
        <v>703</v>
      </c>
      <c r="J120" s="117" t="s">
        <v>704</v>
      </c>
      <c r="K120" s="118"/>
      <c r="L120" s="118"/>
      <c r="M120" s="118"/>
      <c r="N120" s="129"/>
      <c r="O120" s="128">
        <f t="shared" si="32"/>
        <v>0</v>
      </c>
      <c r="P120" s="128">
        <f t="shared" si="33"/>
        <v>0</v>
      </c>
    </row>
    <row r="121" s="79" customFormat="1" ht="17.25" customHeight="1" spans="1:16">
      <c r="A121" s="120"/>
      <c r="B121" s="117"/>
      <c r="C121" s="121"/>
      <c r="D121" s="121"/>
      <c r="E121" s="121"/>
      <c r="F121" s="121"/>
      <c r="G121" s="123"/>
      <c r="H121" s="123"/>
      <c r="I121" s="113" t="s">
        <v>705</v>
      </c>
      <c r="J121" s="117" t="s">
        <v>706</v>
      </c>
      <c r="K121" s="115">
        <f t="shared" ref="K121:N121" si="42">SUM(K122:K123)</f>
        <v>0</v>
      </c>
      <c r="L121" s="115">
        <f t="shared" si="42"/>
        <v>0</v>
      </c>
      <c r="M121" s="115">
        <f t="shared" si="42"/>
        <v>0</v>
      </c>
      <c r="N121" s="127">
        <f t="shared" si="42"/>
        <v>0</v>
      </c>
      <c r="O121" s="128">
        <f t="shared" si="32"/>
        <v>0</v>
      </c>
      <c r="P121" s="128">
        <f t="shared" si="33"/>
        <v>0</v>
      </c>
    </row>
    <row r="122" s="79" customFormat="1" ht="17.25" customHeight="1" spans="1:16">
      <c r="A122" s="120"/>
      <c r="B122" s="117"/>
      <c r="C122" s="121"/>
      <c r="D122" s="121"/>
      <c r="E122" s="121"/>
      <c r="F122" s="121"/>
      <c r="G122" s="123"/>
      <c r="H122" s="123"/>
      <c r="I122" s="113" t="s">
        <v>707</v>
      </c>
      <c r="J122" s="117" t="s">
        <v>680</v>
      </c>
      <c r="K122" s="118"/>
      <c r="L122" s="118"/>
      <c r="M122" s="118"/>
      <c r="N122" s="129"/>
      <c r="O122" s="128">
        <f t="shared" si="32"/>
        <v>0</v>
      </c>
      <c r="P122" s="128">
        <f t="shared" si="33"/>
        <v>0</v>
      </c>
    </row>
    <row r="123" s="79" customFormat="1" ht="17.25" customHeight="1" spans="1:16">
      <c r="A123" s="120"/>
      <c r="B123" s="117"/>
      <c r="C123" s="121"/>
      <c r="D123" s="121"/>
      <c r="E123" s="121"/>
      <c r="F123" s="121"/>
      <c r="G123" s="123"/>
      <c r="H123" s="123"/>
      <c r="I123" s="113" t="s">
        <v>708</v>
      </c>
      <c r="J123" s="117" t="s">
        <v>709</v>
      </c>
      <c r="K123" s="118"/>
      <c r="L123" s="118"/>
      <c r="M123" s="118"/>
      <c r="N123" s="129"/>
      <c r="O123" s="128">
        <f t="shared" si="32"/>
        <v>0</v>
      </c>
      <c r="P123" s="128">
        <f t="shared" si="33"/>
        <v>0</v>
      </c>
    </row>
    <row r="124" s="79" customFormat="1" ht="17.25" customHeight="1" spans="1:16">
      <c r="A124" s="120"/>
      <c r="B124" s="117"/>
      <c r="C124" s="121"/>
      <c r="D124" s="121"/>
      <c r="E124" s="121"/>
      <c r="F124" s="121"/>
      <c r="G124" s="123"/>
      <c r="H124" s="123"/>
      <c r="I124" s="113" t="s">
        <v>710</v>
      </c>
      <c r="J124" s="117" t="s">
        <v>711</v>
      </c>
      <c r="K124" s="115">
        <f t="shared" ref="K124:N124" si="43">SUM(K125:K132)</f>
        <v>0</v>
      </c>
      <c r="L124" s="115">
        <f t="shared" si="43"/>
        <v>0</v>
      </c>
      <c r="M124" s="115">
        <f t="shared" si="43"/>
        <v>0</v>
      </c>
      <c r="N124" s="127">
        <f t="shared" si="43"/>
        <v>0</v>
      </c>
      <c r="O124" s="128">
        <f t="shared" si="32"/>
        <v>0</v>
      </c>
      <c r="P124" s="128">
        <f t="shared" si="33"/>
        <v>0</v>
      </c>
    </row>
    <row r="125" s="79" customFormat="1" ht="17.25" customHeight="1" spans="1:16">
      <c r="A125" s="120"/>
      <c r="B125" s="117"/>
      <c r="C125" s="121"/>
      <c r="D125" s="121"/>
      <c r="E125" s="121"/>
      <c r="F125" s="121"/>
      <c r="G125" s="123"/>
      <c r="H125" s="123"/>
      <c r="I125" s="113" t="s">
        <v>712</v>
      </c>
      <c r="J125" s="117" t="s">
        <v>628</v>
      </c>
      <c r="K125" s="118"/>
      <c r="L125" s="118"/>
      <c r="M125" s="118"/>
      <c r="N125" s="129"/>
      <c r="O125" s="128">
        <f t="shared" si="32"/>
        <v>0</v>
      </c>
      <c r="P125" s="128">
        <f t="shared" si="33"/>
        <v>0</v>
      </c>
    </row>
    <row r="126" s="79" customFormat="1" ht="17.25" customHeight="1" spans="1:16">
      <c r="A126" s="120"/>
      <c r="B126" s="117"/>
      <c r="C126" s="121"/>
      <c r="D126" s="121"/>
      <c r="E126" s="121"/>
      <c r="F126" s="121"/>
      <c r="G126" s="123"/>
      <c r="H126" s="123"/>
      <c r="I126" s="113" t="s">
        <v>713</v>
      </c>
      <c r="J126" s="117" t="s">
        <v>630</v>
      </c>
      <c r="K126" s="118"/>
      <c r="L126" s="118"/>
      <c r="M126" s="118"/>
      <c r="N126" s="129"/>
      <c r="O126" s="128">
        <f t="shared" si="32"/>
        <v>0</v>
      </c>
      <c r="P126" s="128">
        <f t="shared" si="33"/>
        <v>0</v>
      </c>
    </row>
    <row r="127" s="79" customFormat="1" ht="17.25" customHeight="1" spans="1:16">
      <c r="A127" s="120"/>
      <c r="B127" s="117"/>
      <c r="C127" s="121"/>
      <c r="D127" s="121"/>
      <c r="E127" s="121"/>
      <c r="F127" s="121"/>
      <c r="G127" s="123"/>
      <c r="H127" s="123"/>
      <c r="I127" s="113" t="s">
        <v>714</v>
      </c>
      <c r="J127" s="117" t="s">
        <v>632</v>
      </c>
      <c r="K127" s="118"/>
      <c r="L127" s="118"/>
      <c r="M127" s="118"/>
      <c r="N127" s="129"/>
      <c r="O127" s="128">
        <f t="shared" si="32"/>
        <v>0</v>
      </c>
      <c r="P127" s="128">
        <f t="shared" si="33"/>
        <v>0</v>
      </c>
    </row>
    <row r="128" s="79" customFormat="1" ht="17.25" customHeight="1" spans="1:16">
      <c r="A128" s="120"/>
      <c r="B128" s="117"/>
      <c r="C128" s="121"/>
      <c r="D128" s="121"/>
      <c r="E128" s="121"/>
      <c r="F128" s="121"/>
      <c r="G128" s="123"/>
      <c r="H128" s="123"/>
      <c r="I128" s="113" t="s">
        <v>715</v>
      </c>
      <c r="J128" s="117" t="s">
        <v>634</v>
      </c>
      <c r="K128" s="118"/>
      <c r="L128" s="118"/>
      <c r="M128" s="118"/>
      <c r="N128" s="129"/>
      <c r="O128" s="128">
        <f t="shared" si="32"/>
        <v>0</v>
      </c>
      <c r="P128" s="128">
        <f t="shared" si="33"/>
        <v>0</v>
      </c>
    </row>
    <row r="129" s="79" customFormat="1" ht="17.25" customHeight="1" spans="1:16">
      <c r="A129" s="120"/>
      <c r="B129" s="117"/>
      <c r="C129" s="121"/>
      <c r="D129" s="121"/>
      <c r="E129" s="121"/>
      <c r="F129" s="121"/>
      <c r="G129" s="123"/>
      <c r="H129" s="123"/>
      <c r="I129" s="113" t="s">
        <v>716</v>
      </c>
      <c r="J129" s="117" t="s">
        <v>640</v>
      </c>
      <c r="K129" s="118"/>
      <c r="L129" s="118"/>
      <c r="M129" s="118"/>
      <c r="N129" s="129"/>
      <c r="O129" s="128">
        <f t="shared" si="32"/>
        <v>0</v>
      </c>
      <c r="P129" s="128">
        <f t="shared" si="33"/>
        <v>0</v>
      </c>
    </row>
    <row r="130" s="79" customFormat="1" ht="17.25" customHeight="1" spans="1:16">
      <c r="A130" s="120"/>
      <c r="B130" s="117"/>
      <c r="C130" s="121"/>
      <c r="D130" s="121"/>
      <c r="E130" s="121"/>
      <c r="F130" s="121"/>
      <c r="G130" s="123"/>
      <c r="H130" s="123"/>
      <c r="I130" s="113" t="s">
        <v>717</v>
      </c>
      <c r="J130" s="117" t="s">
        <v>644</v>
      </c>
      <c r="K130" s="118"/>
      <c r="L130" s="118"/>
      <c r="M130" s="118"/>
      <c r="N130" s="129"/>
      <c r="O130" s="128">
        <f t="shared" si="32"/>
        <v>0</v>
      </c>
      <c r="P130" s="128">
        <f t="shared" si="33"/>
        <v>0</v>
      </c>
    </row>
    <row r="131" s="79" customFormat="1" ht="17.25" customHeight="1" spans="1:16">
      <c r="A131" s="120"/>
      <c r="B131" s="117"/>
      <c r="C131" s="121"/>
      <c r="D131" s="121"/>
      <c r="E131" s="121"/>
      <c r="F131" s="121"/>
      <c r="G131" s="123"/>
      <c r="H131" s="123"/>
      <c r="I131" s="113" t="s">
        <v>718</v>
      </c>
      <c r="J131" s="117" t="s">
        <v>646</v>
      </c>
      <c r="K131" s="118"/>
      <c r="L131" s="118"/>
      <c r="M131" s="118"/>
      <c r="N131" s="129"/>
      <c r="O131" s="128">
        <f t="shared" si="32"/>
        <v>0</v>
      </c>
      <c r="P131" s="128">
        <f t="shared" si="33"/>
        <v>0</v>
      </c>
    </row>
    <row r="132" s="79" customFormat="1" ht="17.25" customHeight="1" spans="1:16">
      <c r="A132" s="120"/>
      <c r="B132" s="117"/>
      <c r="C132" s="121"/>
      <c r="D132" s="121"/>
      <c r="E132" s="121"/>
      <c r="F132" s="121"/>
      <c r="G132" s="123"/>
      <c r="H132" s="123"/>
      <c r="I132" s="113" t="s">
        <v>719</v>
      </c>
      <c r="J132" s="117" t="s">
        <v>720</v>
      </c>
      <c r="K132" s="118"/>
      <c r="L132" s="118"/>
      <c r="M132" s="118"/>
      <c r="N132" s="129"/>
      <c r="O132" s="128">
        <f t="shared" si="32"/>
        <v>0</v>
      </c>
      <c r="P132" s="128">
        <f t="shared" si="33"/>
        <v>0</v>
      </c>
    </row>
    <row r="133" s="79" customFormat="1" ht="17.25" customHeight="1" spans="1:16">
      <c r="A133" s="120"/>
      <c r="B133" s="117"/>
      <c r="C133" s="121"/>
      <c r="D133" s="121"/>
      <c r="E133" s="121"/>
      <c r="F133" s="121"/>
      <c r="G133" s="123"/>
      <c r="H133" s="123"/>
      <c r="I133" s="113" t="s">
        <v>721</v>
      </c>
      <c r="J133" s="117" t="s">
        <v>413</v>
      </c>
      <c r="K133" s="115">
        <f t="shared" ref="K133:N133" si="44">SUM(K134:K135)</f>
        <v>0</v>
      </c>
      <c r="L133" s="115">
        <f t="shared" si="44"/>
        <v>0</v>
      </c>
      <c r="M133" s="115">
        <f t="shared" si="44"/>
        <v>0</v>
      </c>
      <c r="N133" s="127">
        <f t="shared" si="44"/>
        <v>0</v>
      </c>
      <c r="O133" s="128">
        <f t="shared" si="32"/>
        <v>0</v>
      </c>
      <c r="P133" s="128">
        <f t="shared" si="33"/>
        <v>0</v>
      </c>
    </row>
    <row r="134" s="79" customFormat="1" ht="17.25" customHeight="1" spans="1:16">
      <c r="A134" s="120"/>
      <c r="B134" s="117"/>
      <c r="C134" s="121"/>
      <c r="D134" s="121"/>
      <c r="E134" s="121"/>
      <c r="F134" s="121"/>
      <c r="G134" s="123"/>
      <c r="H134" s="123"/>
      <c r="I134" s="113" t="s">
        <v>722</v>
      </c>
      <c r="J134" s="117" t="s">
        <v>723</v>
      </c>
      <c r="K134" s="118"/>
      <c r="L134" s="118"/>
      <c r="M134" s="118"/>
      <c r="N134" s="129"/>
      <c r="O134" s="128">
        <f t="shared" si="32"/>
        <v>0</v>
      </c>
      <c r="P134" s="128">
        <f t="shared" si="33"/>
        <v>0</v>
      </c>
    </row>
    <row r="135" s="79" customFormat="1" ht="17.25" customHeight="1" spans="1:16">
      <c r="A135" s="120"/>
      <c r="B135" s="117"/>
      <c r="C135" s="121"/>
      <c r="D135" s="121"/>
      <c r="E135" s="121"/>
      <c r="F135" s="121"/>
      <c r="G135" s="123"/>
      <c r="H135" s="123"/>
      <c r="I135" s="113" t="s">
        <v>724</v>
      </c>
      <c r="J135" s="117" t="s">
        <v>725</v>
      </c>
      <c r="K135" s="118"/>
      <c r="L135" s="118"/>
      <c r="M135" s="118"/>
      <c r="N135" s="129"/>
      <c r="O135" s="128">
        <f t="shared" ref="O135:O198" si="45">IFERROR($N135/K135,)</f>
        <v>0</v>
      </c>
      <c r="P135" s="128">
        <f t="shared" ref="P135:P198" si="46">IFERROR($N135/M135,)</f>
        <v>0</v>
      </c>
    </row>
    <row r="136" s="79" customFormat="1" ht="17.25" customHeight="1" spans="1:16">
      <c r="A136" s="120"/>
      <c r="B136" s="117"/>
      <c r="C136" s="121"/>
      <c r="D136" s="121"/>
      <c r="E136" s="121"/>
      <c r="F136" s="121"/>
      <c r="G136" s="123"/>
      <c r="H136" s="123"/>
      <c r="I136" s="113" t="s">
        <v>86</v>
      </c>
      <c r="J136" s="117" t="s">
        <v>87</v>
      </c>
      <c r="K136" s="137">
        <f t="shared" ref="K136:N136" si="47">K137+K142+K147+K152+K155+K160+K164+K168+K171</f>
        <v>0</v>
      </c>
      <c r="L136" s="137">
        <f t="shared" si="47"/>
        <v>0</v>
      </c>
      <c r="M136" s="137">
        <f t="shared" si="47"/>
        <v>74290</v>
      </c>
      <c r="N136" s="138">
        <f t="shared" si="47"/>
        <v>0</v>
      </c>
      <c r="O136" s="128">
        <f t="shared" si="45"/>
        <v>0</v>
      </c>
      <c r="P136" s="128">
        <f t="shared" si="46"/>
        <v>0</v>
      </c>
    </row>
    <row r="137" s="79" customFormat="1" ht="17.25" customHeight="1" spans="1:16">
      <c r="A137" s="120"/>
      <c r="B137" s="117"/>
      <c r="C137" s="135"/>
      <c r="D137" s="135"/>
      <c r="E137" s="135"/>
      <c r="F137" s="135"/>
      <c r="G137" s="136"/>
      <c r="H137" s="136"/>
      <c r="I137" s="113" t="s">
        <v>726</v>
      </c>
      <c r="J137" s="117" t="s">
        <v>727</v>
      </c>
      <c r="K137" s="139">
        <f t="shared" ref="K137:N137" si="48">SUM(K138:K141)</f>
        <v>0</v>
      </c>
      <c r="L137" s="139">
        <f t="shared" si="48"/>
        <v>0</v>
      </c>
      <c r="M137" s="139">
        <f t="shared" si="48"/>
        <v>0</v>
      </c>
      <c r="N137" s="140">
        <f t="shared" si="48"/>
        <v>0</v>
      </c>
      <c r="O137" s="128">
        <f t="shared" si="45"/>
        <v>0</v>
      </c>
      <c r="P137" s="128">
        <f t="shared" si="46"/>
        <v>0</v>
      </c>
    </row>
    <row r="138" s="79" customFormat="1" ht="17.25" customHeight="1" spans="1:16">
      <c r="A138" s="120"/>
      <c r="B138" s="117"/>
      <c r="C138" s="135"/>
      <c r="D138" s="135"/>
      <c r="E138" s="135"/>
      <c r="F138" s="135"/>
      <c r="G138" s="136"/>
      <c r="H138" s="136"/>
      <c r="I138" s="113" t="s">
        <v>728</v>
      </c>
      <c r="J138" s="117" t="s">
        <v>729</v>
      </c>
      <c r="K138" s="118"/>
      <c r="L138" s="118"/>
      <c r="M138" s="118"/>
      <c r="N138" s="129"/>
      <c r="O138" s="141">
        <f t="shared" si="45"/>
        <v>0</v>
      </c>
      <c r="P138" s="141">
        <f t="shared" si="46"/>
        <v>0</v>
      </c>
    </row>
    <row r="139" s="79" customFormat="1" ht="17.25" customHeight="1" spans="1:16">
      <c r="A139" s="120"/>
      <c r="B139" s="117"/>
      <c r="C139" s="135"/>
      <c r="D139" s="135"/>
      <c r="E139" s="135"/>
      <c r="F139" s="135"/>
      <c r="G139" s="136"/>
      <c r="H139" s="136"/>
      <c r="I139" s="113" t="s">
        <v>730</v>
      </c>
      <c r="J139" s="117" t="s">
        <v>731</v>
      </c>
      <c r="K139" s="118"/>
      <c r="L139" s="118"/>
      <c r="M139" s="118"/>
      <c r="N139" s="129"/>
      <c r="O139" s="141">
        <f t="shared" si="45"/>
        <v>0</v>
      </c>
      <c r="P139" s="141">
        <f t="shared" si="46"/>
        <v>0</v>
      </c>
    </row>
    <row r="140" s="79" customFormat="1" ht="17.25" customHeight="1" spans="1:16">
      <c r="A140" s="120"/>
      <c r="B140" s="117"/>
      <c r="C140" s="135"/>
      <c r="D140" s="135"/>
      <c r="E140" s="135"/>
      <c r="F140" s="135"/>
      <c r="G140" s="136"/>
      <c r="H140" s="136"/>
      <c r="I140" s="113" t="s">
        <v>732</v>
      </c>
      <c r="J140" s="117" t="s">
        <v>733</v>
      </c>
      <c r="K140" s="118"/>
      <c r="L140" s="118"/>
      <c r="M140" s="118"/>
      <c r="N140" s="129"/>
      <c r="O140" s="141">
        <f t="shared" si="45"/>
        <v>0</v>
      </c>
      <c r="P140" s="141">
        <f t="shared" si="46"/>
        <v>0</v>
      </c>
    </row>
    <row r="141" s="79" customFormat="1" ht="17.25" customHeight="1" spans="1:16">
      <c r="A141" s="120"/>
      <c r="B141" s="117"/>
      <c r="C141" s="135"/>
      <c r="D141" s="135"/>
      <c r="E141" s="135"/>
      <c r="F141" s="135"/>
      <c r="G141" s="136"/>
      <c r="H141" s="136"/>
      <c r="I141" s="113" t="s">
        <v>734</v>
      </c>
      <c r="J141" s="117" t="s">
        <v>735</v>
      </c>
      <c r="K141" s="118"/>
      <c r="L141" s="118"/>
      <c r="M141" s="118"/>
      <c r="N141" s="129"/>
      <c r="O141" s="141">
        <f t="shared" si="45"/>
        <v>0</v>
      </c>
      <c r="P141" s="141">
        <f t="shared" si="46"/>
        <v>0</v>
      </c>
    </row>
    <row r="142" s="79" customFormat="1" ht="17.25" customHeight="1" spans="1:16">
      <c r="A142" s="120"/>
      <c r="B142" s="117"/>
      <c r="C142" s="135"/>
      <c r="D142" s="135"/>
      <c r="E142" s="135"/>
      <c r="F142" s="135"/>
      <c r="G142" s="136"/>
      <c r="H142" s="136"/>
      <c r="I142" s="113" t="s">
        <v>736</v>
      </c>
      <c r="J142" s="117" t="s">
        <v>737</v>
      </c>
      <c r="K142" s="139">
        <f t="shared" ref="K142:N142" si="49">SUM(K143:K146)</f>
        <v>0</v>
      </c>
      <c r="L142" s="139">
        <f t="shared" si="49"/>
        <v>0</v>
      </c>
      <c r="M142" s="139">
        <f t="shared" si="49"/>
        <v>0</v>
      </c>
      <c r="N142" s="140">
        <f t="shared" si="49"/>
        <v>0</v>
      </c>
      <c r="O142" s="141">
        <f t="shared" si="45"/>
        <v>0</v>
      </c>
      <c r="P142" s="141">
        <f t="shared" si="46"/>
        <v>0</v>
      </c>
    </row>
    <row r="143" s="79" customFormat="1" ht="17.25" customHeight="1" spans="1:16">
      <c r="A143" s="120"/>
      <c r="B143" s="117"/>
      <c r="C143" s="135"/>
      <c r="D143" s="135"/>
      <c r="E143" s="135"/>
      <c r="F143" s="135"/>
      <c r="G143" s="136"/>
      <c r="H143" s="136"/>
      <c r="I143" s="113" t="s">
        <v>738</v>
      </c>
      <c r="J143" s="117" t="s">
        <v>729</v>
      </c>
      <c r="K143" s="118"/>
      <c r="L143" s="118"/>
      <c r="M143" s="118"/>
      <c r="N143" s="129"/>
      <c r="O143" s="141">
        <f t="shared" si="45"/>
        <v>0</v>
      </c>
      <c r="P143" s="141">
        <f t="shared" si="46"/>
        <v>0</v>
      </c>
    </row>
    <row r="144" s="79" customFormat="1" ht="17.25" customHeight="1" spans="1:16">
      <c r="A144" s="120"/>
      <c r="B144" s="117"/>
      <c r="C144" s="135"/>
      <c r="D144" s="135"/>
      <c r="E144" s="135"/>
      <c r="F144" s="135"/>
      <c r="G144" s="136"/>
      <c r="H144" s="136"/>
      <c r="I144" s="113" t="s">
        <v>739</v>
      </c>
      <c r="J144" s="117" t="s">
        <v>731</v>
      </c>
      <c r="K144" s="118"/>
      <c r="L144" s="118"/>
      <c r="M144" s="118"/>
      <c r="N144" s="129"/>
      <c r="O144" s="141">
        <f t="shared" si="45"/>
        <v>0</v>
      </c>
      <c r="P144" s="141">
        <f t="shared" si="46"/>
        <v>0</v>
      </c>
    </row>
    <row r="145" s="79" customFormat="1" ht="17.25" customHeight="1" spans="1:16">
      <c r="A145" s="120"/>
      <c r="B145" s="117"/>
      <c r="C145" s="135"/>
      <c r="D145" s="135"/>
      <c r="E145" s="135"/>
      <c r="F145" s="135"/>
      <c r="G145" s="136"/>
      <c r="H145" s="136"/>
      <c r="I145" s="113" t="s">
        <v>740</v>
      </c>
      <c r="J145" s="117" t="s">
        <v>741</v>
      </c>
      <c r="K145" s="118"/>
      <c r="L145" s="118"/>
      <c r="M145" s="118"/>
      <c r="N145" s="129"/>
      <c r="O145" s="141">
        <f t="shared" si="45"/>
        <v>0</v>
      </c>
      <c r="P145" s="141">
        <f t="shared" si="46"/>
        <v>0</v>
      </c>
    </row>
    <row r="146" s="79" customFormat="1" ht="17.25" customHeight="1" spans="1:16">
      <c r="A146" s="120"/>
      <c r="B146" s="117"/>
      <c r="C146" s="135"/>
      <c r="D146" s="135"/>
      <c r="E146" s="135"/>
      <c r="F146" s="135"/>
      <c r="G146" s="136"/>
      <c r="H146" s="136"/>
      <c r="I146" s="113" t="s">
        <v>742</v>
      </c>
      <c r="J146" s="117" t="s">
        <v>743</v>
      </c>
      <c r="K146" s="118"/>
      <c r="L146" s="118"/>
      <c r="M146" s="118"/>
      <c r="N146" s="129"/>
      <c r="O146" s="141">
        <f t="shared" si="45"/>
        <v>0</v>
      </c>
      <c r="P146" s="141">
        <f t="shared" si="46"/>
        <v>0</v>
      </c>
    </row>
    <row r="147" s="79" customFormat="1" ht="17.25" customHeight="1" spans="1:16">
      <c r="A147" s="120"/>
      <c r="B147" s="117"/>
      <c r="C147" s="135"/>
      <c r="D147" s="135"/>
      <c r="E147" s="135"/>
      <c r="F147" s="135"/>
      <c r="G147" s="136"/>
      <c r="H147" s="136"/>
      <c r="I147" s="113" t="s">
        <v>744</v>
      </c>
      <c r="J147" s="117" t="s">
        <v>745</v>
      </c>
      <c r="K147" s="139">
        <f t="shared" ref="K147:N147" si="50">SUM(K148:K151)</f>
        <v>0</v>
      </c>
      <c r="L147" s="139">
        <f t="shared" si="50"/>
        <v>0</v>
      </c>
      <c r="M147" s="139">
        <f t="shared" si="50"/>
        <v>0</v>
      </c>
      <c r="N147" s="140">
        <f t="shared" si="50"/>
        <v>0</v>
      </c>
      <c r="O147" s="141">
        <f t="shared" si="45"/>
        <v>0</v>
      </c>
      <c r="P147" s="141">
        <f t="shared" si="46"/>
        <v>0</v>
      </c>
    </row>
    <row r="148" s="79" customFormat="1" ht="17.25" customHeight="1" spans="1:16">
      <c r="A148" s="120"/>
      <c r="B148" s="117"/>
      <c r="C148" s="121"/>
      <c r="D148" s="121"/>
      <c r="E148" s="121"/>
      <c r="F148" s="121"/>
      <c r="G148" s="123"/>
      <c r="H148" s="123"/>
      <c r="I148" s="113" t="s">
        <v>746</v>
      </c>
      <c r="J148" s="117" t="s">
        <v>747</v>
      </c>
      <c r="K148" s="118"/>
      <c r="L148" s="118"/>
      <c r="M148" s="118"/>
      <c r="N148" s="129"/>
      <c r="O148" s="141">
        <f t="shared" si="45"/>
        <v>0</v>
      </c>
      <c r="P148" s="141">
        <f t="shared" si="46"/>
        <v>0</v>
      </c>
    </row>
    <row r="149" s="79" customFormat="1" ht="17.25" customHeight="1" spans="1:16">
      <c r="A149" s="120"/>
      <c r="B149" s="117"/>
      <c r="C149" s="121"/>
      <c r="D149" s="121"/>
      <c r="E149" s="121"/>
      <c r="F149" s="121"/>
      <c r="G149" s="123"/>
      <c r="H149" s="123"/>
      <c r="I149" s="113" t="s">
        <v>748</v>
      </c>
      <c r="J149" s="117" t="s">
        <v>749</v>
      </c>
      <c r="K149" s="118"/>
      <c r="L149" s="118"/>
      <c r="M149" s="118"/>
      <c r="N149" s="129"/>
      <c r="O149" s="128">
        <f t="shared" si="45"/>
        <v>0</v>
      </c>
      <c r="P149" s="128">
        <f t="shared" si="46"/>
        <v>0</v>
      </c>
    </row>
    <row r="150" s="79" customFormat="1" ht="17.25" customHeight="1" spans="1:16">
      <c r="A150" s="120"/>
      <c r="B150" s="117"/>
      <c r="C150" s="121"/>
      <c r="D150" s="121"/>
      <c r="E150" s="121"/>
      <c r="F150" s="121"/>
      <c r="G150" s="123"/>
      <c r="H150" s="123"/>
      <c r="I150" s="113" t="s">
        <v>750</v>
      </c>
      <c r="J150" s="117" t="s">
        <v>751</v>
      </c>
      <c r="K150" s="118"/>
      <c r="L150" s="118"/>
      <c r="M150" s="118"/>
      <c r="N150" s="129"/>
      <c r="O150" s="128">
        <f t="shared" si="45"/>
        <v>0</v>
      </c>
      <c r="P150" s="128">
        <f t="shared" si="46"/>
        <v>0</v>
      </c>
    </row>
    <row r="151" s="79" customFormat="1" ht="17.25" customHeight="1" spans="1:16">
      <c r="A151" s="120"/>
      <c r="B151" s="117"/>
      <c r="C151" s="121"/>
      <c r="D151" s="121"/>
      <c r="E151" s="121"/>
      <c r="F151" s="121"/>
      <c r="G151" s="123"/>
      <c r="H151" s="123"/>
      <c r="I151" s="113" t="s">
        <v>752</v>
      </c>
      <c r="J151" s="117" t="s">
        <v>753</v>
      </c>
      <c r="K151" s="118"/>
      <c r="L151" s="118"/>
      <c r="M151" s="118"/>
      <c r="N151" s="129"/>
      <c r="O151" s="128">
        <f t="shared" si="45"/>
        <v>0</v>
      </c>
      <c r="P151" s="128">
        <f t="shared" si="46"/>
        <v>0</v>
      </c>
    </row>
    <row r="152" s="79" customFormat="1" ht="17.25" customHeight="1" spans="1:16">
      <c r="A152" s="120"/>
      <c r="B152" s="117"/>
      <c r="C152" s="121"/>
      <c r="D152" s="121"/>
      <c r="E152" s="121"/>
      <c r="F152" s="121"/>
      <c r="G152" s="123"/>
      <c r="H152" s="123"/>
      <c r="I152" s="113" t="s">
        <v>754</v>
      </c>
      <c r="J152" s="117" t="s">
        <v>755</v>
      </c>
      <c r="K152" s="139">
        <f t="shared" ref="K152:N152" si="51">SUM(K153:K154)</f>
        <v>0</v>
      </c>
      <c r="L152" s="139">
        <f t="shared" si="51"/>
        <v>0</v>
      </c>
      <c r="M152" s="139">
        <f t="shared" si="51"/>
        <v>0</v>
      </c>
      <c r="N152" s="140">
        <f t="shared" si="51"/>
        <v>0</v>
      </c>
      <c r="O152" s="128">
        <f t="shared" si="45"/>
        <v>0</v>
      </c>
      <c r="P152" s="128">
        <f t="shared" si="46"/>
        <v>0</v>
      </c>
    </row>
    <row r="153" s="79" customFormat="1" ht="17.25" customHeight="1" spans="1:16">
      <c r="A153" s="120"/>
      <c r="B153" s="117"/>
      <c r="C153" s="121"/>
      <c r="D153" s="121"/>
      <c r="E153" s="121"/>
      <c r="F153" s="121"/>
      <c r="G153" s="123"/>
      <c r="H153" s="123"/>
      <c r="I153" s="113" t="s">
        <v>756</v>
      </c>
      <c r="J153" s="117" t="s">
        <v>729</v>
      </c>
      <c r="K153" s="118"/>
      <c r="L153" s="118"/>
      <c r="M153" s="118"/>
      <c r="N153" s="129"/>
      <c r="O153" s="128">
        <f t="shared" si="45"/>
        <v>0</v>
      </c>
      <c r="P153" s="128">
        <f t="shared" si="46"/>
        <v>0</v>
      </c>
    </row>
    <row r="154" s="79" customFormat="1" ht="17.25" customHeight="1" spans="1:16">
      <c r="A154" s="120"/>
      <c r="B154" s="117"/>
      <c r="C154" s="121"/>
      <c r="D154" s="121"/>
      <c r="E154" s="121"/>
      <c r="F154" s="121"/>
      <c r="G154" s="123"/>
      <c r="H154" s="123"/>
      <c r="I154" s="113" t="s">
        <v>757</v>
      </c>
      <c r="J154" s="117" t="s">
        <v>758</v>
      </c>
      <c r="K154" s="118"/>
      <c r="L154" s="118"/>
      <c r="M154" s="118"/>
      <c r="N154" s="129"/>
      <c r="O154" s="128">
        <f t="shared" si="45"/>
        <v>0</v>
      </c>
      <c r="P154" s="128">
        <f t="shared" si="46"/>
        <v>0</v>
      </c>
    </row>
    <row r="155" s="79" customFormat="1" ht="17.25" customHeight="1" spans="1:16">
      <c r="A155" s="120"/>
      <c r="B155" s="117"/>
      <c r="C155" s="121"/>
      <c r="D155" s="121"/>
      <c r="E155" s="121"/>
      <c r="F155" s="121"/>
      <c r="G155" s="123"/>
      <c r="H155" s="123"/>
      <c r="I155" s="113" t="s">
        <v>759</v>
      </c>
      <c r="J155" s="117" t="s">
        <v>760</v>
      </c>
      <c r="K155" s="115">
        <f t="shared" ref="K155:N155" si="52">SUM(K156:K159)</f>
        <v>0</v>
      </c>
      <c r="L155" s="115">
        <f t="shared" si="52"/>
        <v>0</v>
      </c>
      <c r="M155" s="115">
        <f t="shared" si="52"/>
        <v>0</v>
      </c>
      <c r="N155" s="127">
        <f t="shared" si="52"/>
        <v>0</v>
      </c>
      <c r="O155" s="128">
        <f t="shared" si="45"/>
        <v>0</v>
      </c>
      <c r="P155" s="128">
        <f t="shared" si="46"/>
        <v>0</v>
      </c>
    </row>
    <row r="156" s="79" customFormat="1" ht="17.25" customHeight="1" spans="1:16">
      <c r="A156" s="120"/>
      <c r="B156" s="117"/>
      <c r="C156" s="121"/>
      <c r="D156" s="121"/>
      <c r="E156" s="121"/>
      <c r="F156" s="121"/>
      <c r="G156" s="123"/>
      <c r="H156" s="123"/>
      <c r="I156" s="113" t="s">
        <v>761</v>
      </c>
      <c r="J156" s="117" t="s">
        <v>747</v>
      </c>
      <c r="K156" s="118"/>
      <c r="L156" s="118"/>
      <c r="M156" s="118"/>
      <c r="N156" s="129"/>
      <c r="O156" s="128">
        <f t="shared" si="45"/>
        <v>0</v>
      </c>
      <c r="P156" s="128">
        <f t="shared" si="46"/>
        <v>0</v>
      </c>
    </row>
    <row r="157" s="79" customFormat="1" ht="17.25" customHeight="1" spans="1:16">
      <c r="A157" s="120"/>
      <c r="B157" s="117"/>
      <c r="C157" s="121"/>
      <c r="D157" s="121"/>
      <c r="E157" s="121"/>
      <c r="F157" s="121"/>
      <c r="G157" s="123"/>
      <c r="H157" s="123"/>
      <c r="I157" s="113" t="s">
        <v>762</v>
      </c>
      <c r="J157" s="117" t="s">
        <v>763</v>
      </c>
      <c r="K157" s="118"/>
      <c r="L157" s="118"/>
      <c r="M157" s="118"/>
      <c r="N157" s="129"/>
      <c r="O157" s="128">
        <f t="shared" si="45"/>
        <v>0</v>
      </c>
      <c r="P157" s="128">
        <f t="shared" si="46"/>
        <v>0</v>
      </c>
    </row>
    <row r="158" s="79" customFormat="1" ht="17.25" customHeight="1" spans="1:16">
      <c r="A158" s="120"/>
      <c r="B158" s="117"/>
      <c r="C158" s="121"/>
      <c r="D158" s="121"/>
      <c r="E158" s="121"/>
      <c r="F158" s="121"/>
      <c r="G158" s="123"/>
      <c r="H158" s="123"/>
      <c r="I158" s="113" t="s">
        <v>764</v>
      </c>
      <c r="J158" s="117" t="s">
        <v>751</v>
      </c>
      <c r="K158" s="118"/>
      <c r="L158" s="118"/>
      <c r="M158" s="118"/>
      <c r="N158" s="129"/>
      <c r="O158" s="128">
        <f t="shared" si="45"/>
        <v>0</v>
      </c>
      <c r="P158" s="128">
        <f t="shared" si="46"/>
        <v>0</v>
      </c>
    </row>
    <row r="159" s="79" customFormat="1" ht="17.25" customHeight="1" spans="1:16">
      <c r="A159" s="120"/>
      <c r="B159" s="117"/>
      <c r="C159" s="121"/>
      <c r="D159" s="121"/>
      <c r="E159" s="121"/>
      <c r="F159" s="121"/>
      <c r="G159" s="123"/>
      <c r="H159" s="123"/>
      <c r="I159" s="113" t="s">
        <v>765</v>
      </c>
      <c r="J159" s="117" t="s">
        <v>766</v>
      </c>
      <c r="K159" s="118"/>
      <c r="L159" s="118"/>
      <c r="M159" s="118"/>
      <c r="N159" s="129"/>
      <c r="O159" s="128">
        <f t="shared" si="45"/>
        <v>0</v>
      </c>
      <c r="P159" s="128">
        <f t="shared" si="46"/>
        <v>0</v>
      </c>
    </row>
    <row r="160" s="79" customFormat="1" ht="17.25" customHeight="1" spans="1:16">
      <c r="A160" s="120"/>
      <c r="B160" s="117"/>
      <c r="C160" s="121"/>
      <c r="D160" s="121"/>
      <c r="E160" s="121"/>
      <c r="F160" s="121"/>
      <c r="G160" s="123"/>
      <c r="H160" s="123"/>
      <c r="I160" s="113">
        <v>21372</v>
      </c>
      <c r="J160" s="117" t="s">
        <v>767</v>
      </c>
      <c r="K160" s="115">
        <f t="shared" ref="K160:N160" si="53">SUM(K161:K163)</f>
        <v>0</v>
      </c>
      <c r="L160" s="115">
        <f t="shared" si="53"/>
        <v>0</v>
      </c>
      <c r="M160" s="115">
        <f t="shared" si="53"/>
        <v>1125</v>
      </c>
      <c r="N160" s="127">
        <f t="shared" si="53"/>
        <v>0</v>
      </c>
      <c r="O160" s="128">
        <f t="shared" si="45"/>
        <v>0</v>
      </c>
      <c r="P160" s="128">
        <f t="shared" si="46"/>
        <v>0</v>
      </c>
    </row>
    <row r="161" s="79" customFormat="1" ht="17.25" customHeight="1" spans="1:16">
      <c r="A161" s="120"/>
      <c r="B161" s="117"/>
      <c r="C161" s="121"/>
      <c r="D161" s="121"/>
      <c r="E161" s="121"/>
      <c r="F161" s="121"/>
      <c r="G161" s="123"/>
      <c r="H161" s="123"/>
      <c r="I161" s="113">
        <v>2137201</v>
      </c>
      <c r="J161" s="117" t="s">
        <v>768</v>
      </c>
      <c r="K161" s="118"/>
      <c r="L161" s="118"/>
      <c r="M161" s="118">
        <v>842</v>
      </c>
      <c r="N161" s="129"/>
      <c r="O161" s="128">
        <f t="shared" si="45"/>
        <v>0</v>
      </c>
      <c r="P161" s="128">
        <f t="shared" si="46"/>
        <v>0</v>
      </c>
    </row>
    <row r="162" s="79" customFormat="1" ht="17.25" customHeight="1" spans="1:16">
      <c r="A162" s="120"/>
      <c r="B162" s="117"/>
      <c r="C162" s="121"/>
      <c r="D162" s="121"/>
      <c r="E162" s="121"/>
      <c r="F162" s="121"/>
      <c r="G162" s="123"/>
      <c r="H162" s="123"/>
      <c r="I162" s="113">
        <v>2137202</v>
      </c>
      <c r="J162" s="117" t="s">
        <v>729</v>
      </c>
      <c r="K162" s="118"/>
      <c r="L162" s="118"/>
      <c r="M162" s="118">
        <v>283</v>
      </c>
      <c r="N162" s="129"/>
      <c r="O162" s="128">
        <f t="shared" si="45"/>
        <v>0</v>
      </c>
      <c r="P162" s="128">
        <f t="shared" si="46"/>
        <v>0</v>
      </c>
    </row>
    <row r="163" s="79" customFormat="1" ht="17.25" customHeight="1" spans="1:16">
      <c r="A163" s="120"/>
      <c r="B163" s="117"/>
      <c r="C163" s="121"/>
      <c r="D163" s="121"/>
      <c r="E163" s="121"/>
      <c r="F163" s="121"/>
      <c r="G163" s="123"/>
      <c r="H163" s="123"/>
      <c r="I163" s="113">
        <v>2137299</v>
      </c>
      <c r="J163" s="117" t="s">
        <v>769</v>
      </c>
      <c r="K163" s="118"/>
      <c r="L163" s="118"/>
      <c r="M163" s="118"/>
      <c r="N163" s="129"/>
      <c r="O163" s="128">
        <f t="shared" si="45"/>
        <v>0</v>
      </c>
      <c r="P163" s="128">
        <f t="shared" si="46"/>
        <v>0</v>
      </c>
    </row>
    <row r="164" s="79" customFormat="1" ht="17.25" customHeight="1" spans="1:16">
      <c r="A164" s="120"/>
      <c r="B164" s="117"/>
      <c r="C164" s="121"/>
      <c r="D164" s="121"/>
      <c r="E164" s="121"/>
      <c r="F164" s="121"/>
      <c r="G164" s="123"/>
      <c r="H164" s="123"/>
      <c r="I164" s="113">
        <v>21373</v>
      </c>
      <c r="J164" s="117" t="s">
        <v>770</v>
      </c>
      <c r="K164" s="115">
        <f t="shared" ref="K164:N164" si="54">SUM(K165:K167)</f>
        <v>0</v>
      </c>
      <c r="L164" s="115">
        <f t="shared" si="54"/>
        <v>0</v>
      </c>
      <c r="M164" s="115">
        <f t="shared" si="54"/>
        <v>343</v>
      </c>
      <c r="N164" s="127">
        <f t="shared" si="54"/>
        <v>0</v>
      </c>
      <c r="O164" s="128">
        <f t="shared" si="45"/>
        <v>0</v>
      </c>
      <c r="P164" s="128">
        <f t="shared" si="46"/>
        <v>0</v>
      </c>
    </row>
    <row r="165" s="79" customFormat="1" ht="17.25" customHeight="1" spans="1:16">
      <c r="A165" s="120"/>
      <c r="B165" s="117"/>
      <c r="C165" s="121"/>
      <c r="D165" s="121"/>
      <c r="E165" s="121"/>
      <c r="F165" s="121"/>
      <c r="G165" s="123"/>
      <c r="H165" s="123"/>
      <c r="I165" s="113">
        <v>2137301</v>
      </c>
      <c r="J165" s="117" t="s">
        <v>768</v>
      </c>
      <c r="K165" s="118"/>
      <c r="L165" s="118"/>
      <c r="M165" s="118"/>
      <c r="N165" s="129"/>
      <c r="O165" s="128">
        <f t="shared" si="45"/>
        <v>0</v>
      </c>
      <c r="P165" s="128">
        <f t="shared" si="46"/>
        <v>0</v>
      </c>
    </row>
    <row r="166" s="79" customFormat="1" ht="17.25" customHeight="1" spans="1:16">
      <c r="A166" s="120"/>
      <c r="B166" s="117"/>
      <c r="C166" s="121"/>
      <c r="D166" s="121"/>
      <c r="E166" s="121"/>
      <c r="F166" s="121"/>
      <c r="G166" s="123"/>
      <c r="H166" s="123"/>
      <c r="I166" s="113">
        <v>2137302</v>
      </c>
      <c r="J166" s="117" t="s">
        <v>729</v>
      </c>
      <c r="K166" s="118"/>
      <c r="L166" s="118"/>
      <c r="M166" s="118">
        <v>343</v>
      </c>
      <c r="N166" s="129"/>
      <c r="O166" s="128">
        <f t="shared" si="45"/>
        <v>0</v>
      </c>
      <c r="P166" s="128">
        <f t="shared" si="46"/>
        <v>0</v>
      </c>
    </row>
    <row r="167" s="79" customFormat="1" ht="17.25" customHeight="1" spans="1:16">
      <c r="A167" s="120"/>
      <c r="B167" s="117"/>
      <c r="C167" s="121"/>
      <c r="D167" s="121"/>
      <c r="E167" s="121"/>
      <c r="F167" s="121"/>
      <c r="G167" s="123"/>
      <c r="H167" s="123"/>
      <c r="I167" s="113">
        <v>2137399</v>
      </c>
      <c r="J167" s="117" t="s">
        <v>771</v>
      </c>
      <c r="K167" s="118"/>
      <c r="L167" s="118"/>
      <c r="M167" s="118"/>
      <c r="N167" s="129"/>
      <c r="O167" s="128">
        <f t="shared" si="45"/>
        <v>0</v>
      </c>
      <c r="P167" s="128">
        <f t="shared" si="46"/>
        <v>0</v>
      </c>
    </row>
    <row r="168" s="79" customFormat="1" ht="17.25" customHeight="1" spans="1:16">
      <c r="A168" s="120"/>
      <c r="B168" s="117"/>
      <c r="C168" s="121"/>
      <c r="D168" s="121"/>
      <c r="E168" s="121"/>
      <c r="F168" s="121"/>
      <c r="G168" s="123"/>
      <c r="H168" s="123"/>
      <c r="I168" s="113">
        <v>21374</v>
      </c>
      <c r="J168" s="117" t="s">
        <v>772</v>
      </c>
      <c r="K168" s="115">
        <f t="shared" ref="K168:N168" si="55">SUM(K169:K170)</f>
        <v>0</v>
      </c>
      <c r="L168" s="115">
        <f t="shared" si="55"/>
        <v>0</v>
      </c>
      <c r="M168" s="115">
        <f t="shared" si="55"/>
        <v>0</v>
      </c>
      <c r="N168" s="127">
        <f t="shared" si="55"/>
        <v>0</v>
      </c>
      <c r="O168" s="128">
        <f t="shared" si="45"/>
        <v>0</v>
      </c>
      <c r="P168" s="128">
        <f t="shared" si="46"/>
        <v>0</v>
      </c>
    </row>
    <row r="169" s="79" customFormat="1" ht="17.25" customHeight="1" spans="1:16">
      <c r="A169" s="120"/>
      <c r="B169" s="117"/>
      <c r="C169" s="121"/>
      <c r="D169" s="121"/>
      <c r="E169" s="121"/>
      <c r="F169" s="121"/>
      <c r="G169" s="123"/>
      <c r="H169" s="123"/>
      <c r="I169" s="113">
        <v>2137401</v>
      </c>
      <c r="J169" s="117" t="s">
        <v>729</v>
      </c>
      <c r="K169" s="118"/>
      <c r="L169" s="118"/>
      <c r="M169" s="118"/>
      <c r="N169" s="129"/>
      <c r="O169" s="128">
        <f t="shared" si="45"/>
        <v>0</v>
      </c>
      <c r="P169" s="128">
        <f t="shared" si="46"/>
        <v>0</v>
      </c>
    </row>
    <row r="170" s="79" customFormat="1" ht="17.25" customHeight="1" spans="1:16">
      <c r="A170" s="120"/>
      <c r="B170" s="117"/>
      <c r="C170" s="121"/>
      <c r="D170" s="121"/>
      <c r="E170" s="121"/>
      <c r="F170" s="121"/>
      <c r="G170" s="123"/>
      <c r="H170" s="123"/>
      <c r="I170" s="113">
        <v>2137499</v>
      </c>
      <c r="J170" s="117" t="s">
        <v>773</v>
      </c>
      <c r="K170" s="118"/>
      <c r="L170" s="118"/>
      <c r="M170" s="118"/>
      <c r="N170" s="129"/>
      <c r="O170" s="128">
        <f t="shared" si="45"/>
        <v>0</v>
      </c>
      <c r="P170" s="128">
        <f t="shared" si="46"/>
        <v>0</v>
      </c>
    </row>
    <row r="171" s="79" customFormat="1" ht="17.25" customHeight="1" spans="1:16">
      <c r="A171" s="120"/>
      <c r="B171" s="117"/>
      <c r="C171" s="121"/>
      <c r="D171" s="121"/>
      <c r="E171" s="121"/>
      <c r="F171" s="121"/>
      <c r="G171" s="123"/>
      <c r="H171" s="123"/>
      <c r="I171" s="113" t="s">
        <v>774</v>
      </c>
      <c r="J171" s="117" t="s">
        <v>413</v>
      </c>
      <c r="K171" s="115">
        <f t="shared" ref="K171:N171" si="56">SUM(K172:K174)</f>
        <v>0</v>
      </c>
      <c r="L171" s="115">
        <f t="shared" si="56"/>
        <v>0</v>
      </c>
      <c r="M171" s="115">
        <f t="shared" si="56"/>
        <v>72822</v>
      </c>
      <c r="N171" s="127">
        <f t="shared" si="56"/>
        <v>0</v>
      </c>
      <c r="O171" s="128">
        <f t="shared" si="45"/>
        <v>0</v>
      </c>
      <c r="P171" s="128">
        <f t="shared" si="46"/>
        <v>0</v>
      </c>
    </row>
    <row r="172" s="79" customFormat="1" ht="17.25" customHeight="1" spans="1:16">
      <c r="A172" s="120"/>
      <c r="B172" s="117"/>
      <c r="C172" s="121"/>
      <c r="D172" s="121"/>
      <c r="E172" s="121"/>
      <c r="F172" s="121"/>
      <c r="G172" s="123"/>
      <c r="H172" s="123"/>
      <c r="I172" s="113" t="s">
        <v>775</v>
      </c>
      <c r="J172" s="117" t="s">
        <v>776</v>
      </c>
      <c r="K172" s="118"/>
      <c r="L172" s="118"/>
      <c r="M172" s="118">
        <v>72822</v>
      </c>
      <c r="N172" s="129"/>
      <c r="O172" s="128">
        <f t="shared" si="45"/>
        <v>0</v>
      </c>
      <c r="P172" s="128">
        <f t="shared" si="46"/>
        <v>0</v>
      </c>
    </row>
    <row r="173" s="79" customFormat="1" ht="17.25" customHeight="1" spans="1:16">
      <c r="A173" s="120"/>
      <c r="B173" s="117"/>
      <c r="C173" s="121"/>
      <c r="D173" s="121"/>
      <c r="E173" s="121"/>
      <c r="F173" s="121"/>
      <c r="G173" s="123"/>
      <c r="H173" s="123"/>
      <c r="I173" s="113" t="s">
        <v>777</v>
      </c>
      <c r="J173" s="117" t="s">
        <v>778</v>
      </c>
      <c r="K173" s="118"/>
      <c r="L173" s="118"/>
      <c r="M173" s="118"/>
      <c r="N173" s="129"/>
      <c r="O173" s="128">
        <f t="shared" si="45"/>
        <v>0</v>
      </c>
      <c r="P173" s="128">
        <f t="shared" si="46"/>
        <v>0</v>
      </c>
    </row>
    <row r="174" s="79" customFormat="1" ht="17.25" customHeight="1" spans="1:16">
      <c r="A174" s="120"/>
      <c r="B174" s="117"/>
      <c r="C174" s="121"/>
      <c r="D174" s="121"/>
      <c r="E174" s="121"/>
      <c r="F174" s="121"/>
      <c r="G174" s="123"/>
      <c r="H174" s="123"/>
      <c r="I174" s="113" t="s">
        <v>779</v>
      </c>
      <c r="J174" s="117" t="s">
        <v>780</v>
      </c>
      <c r="K174" s="118"/>
      <c r="L174" s="118"/>
      <c r="M174" s="118"/>
      <c r="N174" s="129"/>
      <c r="O174" s="128">
        <f t="shared" si="45"/>
        <v>0</v>
      </c>
      <c r="P174" s="128">
        <f t="shared" si="46"/>
        <v>0</v>
      </c>
    </row>
    <row r="175" s="79" customFormat="1" ht="17.25" customHeight="1" spans="1:16">
      <c r="A175" s="120"/>
      <c r="B175" s="117"/>
      <c r="C175" s="121"/>
      <c r="D175" s="121"/>
      <c r="E175" s="121"/>
      <c r="F175" s="121"/>
      <c r="G175" s="123"/>
      <c r="H175" s="123"/>
      <c r="I175" s="113" t="s">
        <v>88</v>
      </c>
      <c r="J175" s="117" t="s">
        <v>89</v>
      </c>
      <c r="K175" s="115">
        <f t="shared" ref="K175:N175" si="57">K176+K181+K186+K195+K202+K212+K215+K218+K219</f>
        <v>0</v>
      </c>
      <c r="L175" s="115">
        <f t="shared" si="57"/>
        <v>0</v>
      </c>
      <c r="M175" s="115">
        <f t="shared" si="57"/>
        <v>44</v>
      </c>
      <c r="N175" s="115">
        <f t="shared" si="57"/>
        <v>0</v>
      </c>
      <c r="O175" s="128">
        <f t="shared" si="45"/>
        <v>0</v>
      </c>
      <c r="P175" s="128">
        <f t="shared" si="46"/>
        <v>0</v>
      </c>
    </row>
    <row r="176" s="79" customFormat="1" ht="17.25" customHeight="1" spans="1:16">
      <c r="A176" s="120"/>
      <c r="B176" s="117"/>
      <c r="C176" s="121"/>
      <c r="D176" s="121"/>
      <c r="E176" s="121"/>
      <c r="F176" s="121"/>
      <c r="G176" s="123"/>
      <c r="H176" s="123"/>
      <c r="I176" s="113" t="s">
        <v>781</v>
      </c>
      <c r="J176" s="117" t="s">
        <v>782</v>
      </c>
      <c r="K176" s="115">
        <f t="shared" ref="K176:N176" si="58">SUM(K177:K180)</f>
        <v>0</v>
      </c>
      <c r="L176" s="115">
        <f t="shared" si="58"/>
        <v>0</v>
      </c>
      <c r="M176" s="115">
        <f t="shared" si="58"/>
        <v>0</v>
      </c>
      <c r="N176" s="127">
        <f t="shared" si="58"/>
        <v>0</v>
      </c>
      <c r="O176" s="128">
        <f t="shared" si="45"/>
        <v>0</v>
      </c>
      <c r="P176" s="128">
        <f t="shared" si="46"/>
        <v>0</v>
      </c>
    </row>
    <row r="177" s="79" customFormat="1" ht="17.25" customHeight="1" spans="1:16">
      <c r="A177" s="120"/>
      <c r="B177" s="117"/>
      <c r="C177" s="121"/>
      <c r="D177" s="121"/>
      <c r="E177" s="121"/>
      <c r="F177" s="121"/>
      <c r="G177" s="123"/>
      <c r="H177" s="123"/>
      <c r="I177" s="113" t="s">
        <v>783</v>
      </c>
      <c r="J177" s="117" t="s">
        <v>784</v>
      </c>
      <c r="K177" s="118"/>
      <c r="L177" s="118"/>
      <c r="M177" s="118"/>
      <c r="N177" s="129"/>
      <c r="O177" s="128">
        <f t="shared" si="45"/>
        <v>0</v>
      </c>
      <c r="P177" s="128">
        <f t="shared" si="46"/>
        <v>0</v>
      </c>
    </row>
    <row r="178" s="79" customFormat="1" ht="17.25" customHeight="1" spans="1:16">
      <c r="A178" s="120"/>
      <c r="B178" s="117"/>
      <c r="C178" s="121"/>
      <c r="D178" s="121"/>
      <c r="E178" s="121"/>
      <c r="F178" s="121"/>
      <c r="G178" s="123"/>
      <c r="H178" s="123"/>
      <c r="I178" s="113" t="s">
        <v>785</v>
      </c>
      <c r="J178" s="117" t="s">
        <v>786</v>
      </c>
      <c r="K178" s="118"/>
      <c r="L178" s="118"/>
      <c r="M178" s="118"/>
      <c r="N178" s="129"/>
      <c r="O178" s="128">
        <f t="shared" si="45"/>
        <v>0</v>
      </c>
      <c r="P178" s="128">
        <f t="shared" si="46"/>
        <v>0</v>
      </c>
    </row>
    <row r="179" s="79" customFormat="1" ht="17.25" customHeight="1" spans="1:16">
      <c r="A179" s="120"/>
      <c r="B179" s="117"/>
      <c r="C179" s="121"/>
      <c r="D179" s="121"/>
      <c r="E179" s="121"/>
      <c r="F179" s="121"/>
      <c r="G179" s="123"/>
      <c r="H179" s="123"/>
      <c r="I179" s="113" t="s">
        <v>787</v>
      </c>
      <c r="J179" s="117" t="s">
        <v>788</v>
      </c>
      <c r="K179" s="118"/>
      <c r="L179" s="118"/>
      <c r="M179" s="118"/>
      <c r="N179" s="129"/>
      <c r="O179" s="128">
        <f t="shared" si="45"/>
        <v>0</v>
      </c>
      <c r="P179" s="128">
        <f t="shared" si="46"/>
        <v>0</v>
      </c>
    </row>
    <row r="180" s="79" customFormat="1" ht="17.25" customHeight="1" spans="1:16">
      <c r="A180" s="120"/>
      <c r="B180" s="117"/>
      <c r="C180" s="121"/>
      <c r="D180" s="121"/>
      <c r="E180" s="121"/>
      <c r="F180" s="121"/>
      <c r="G180" s="123"/>
      <c r="H180" s="123"/>
      <c r="I180" s="113" t="s">
        <v>789</v>
      </c>
      <c r="J180" s="117" t="s">
        <v>790</v>
      </c>
      <c r="K180" s="118"/>
      <c r="L180" s="118"/>
      <c r="M180" s="118"/>
      <c r="N180" s="129"/>
      <c r="O180" s="128">
        <f t="shared" si="45"/>
        <v>0</v>
      </c>
      <c r="P180" s="128">
        <f t="shared" si="46"/>
        <v>0</v>
      </c>
    </row>
    <row r="181" s="79" customFormat="1" ht="17.25" customHeight="1" spans="1:16">
      <c r="A181" s="120"/>
      <c r="B181" s="117"/>
      <c r="C181" s="121"/>
      <c r="D181" s="121"/>
      <c r="E181" s="121"/>
      <c r="F181" s="121"/>
      <c r="G181" s="123"/>
      <c r="H181" s="123"/>
      <c r="I181" s="113" t="s">
        <v>791</v>
      </c>
      <c r="J181" s="117" t="s">
        <v>792</v>
      </c>
      <c r="K181" s="115">
        <f t="shared" ref="K181:N181" si="59">SUM(K182:K185)</f>
        <v>0</v>
      </c>
      <c r="L181" s="115">
        <f t="shared" si="59"/>
        <v>0</v>
      </c>
      <c r="M181" s="115">
        <f t="shared" si="59"/>
        <v>0</v>
      </c>
      <c r="N181" s="127">
        <f t="shared" si="59"/>
        <v>0</v>
      </c>
      <c r="O181" s="128">
        <f t="shared" si="45"/>
        <v>0</v>
      </c>
      <c r="P181" s="128">
        <f t="shared" si="46"/>
        <v>0</v>
      </c>
    </row>
    <row r="182" s="79" customFormat="1" ht="17.25" customHeight="1" spans="1:16">
      <c r="A182" s="120"/>
      <c r="B182" s="117"/>
      <c r="C182" s="121"/>
      <c r="D182" s="121"/>
      <c r="E182" s="121"/>
      <c r="F182" s="121"/>
      <c r="G182" s="123"/>
      <c r="H182" s="123"/>
      <c r="I182" s="113" t="s">
        <v>793</v>
      </c>
      <c r="J182" s="117" t="s">
        <v>788</v>
      </c>
      <c r="K182" s="118"/>
      <c r="L182" s="118"/>
      <c r="M182" s="118"/>
      <c r="N182" s="129"/>
      <c r="O182" s="128">
        <f t="shared" si="45"/>
        <v>0</v>
      </c>
      <c r="P182" s="128">
        <f t="shared" si="46"/>
        <v>0</v>
      </c>
    </row>
    <row r="183" s="79" customFormat="1" ht="17.25" customHeight="1" spans="1:16">
      <c r="A183" s="120"/>
      <c r="B183" s="117"/>
      <c r="C183" s="121"/>
      <c r="D183" s="121"/>
      <c r="E183" s="121"/>
      <c r="F183" s="121"/>
      <c r="G183" s="123"/>
      <c r="H183" s="123"/>
      <c r="I183" s="113" t="s">
        <v>794</v>
      </c>
      <c r="J183" s="117" t="s">
        <v>795</v>
      </c>
      <c r="K183" s="118"/>
      <c r="L183" s="118"/>
      <c r="M183" s="118"/>
      <c r="N183" s="129"/>
      <c r="O183" s="128">
        <f t="shared" si="45"/>
        <v>0</v>
      </c>
      <c r="P183" s="128">
        <f t="shared" si="46"/>
        <v>0</v>
      </c>
    </row>
    <row r="184" s="79" customFormat="1" ht="17.25" customHeight="1" spans="1:16">
      <c r="A184" s="120"/>
      <c r="B184" s="117"/>
      <c r="C184" s="121"/>
      <c r="D184" s="121"/>
      <c r="E184" s="121"/>
      <c r="F184" s="121"/>
      <c r="G184" s="123"/>
      <c r="H184" s="123"/>
      <c r="I184" s="113" t="s">
        <v>796</v>
      </c>
      <c r="J184" s="117" t="s">
        <v>797</v>
      </c>
      <c r="K184" s="118"/>
      <c r="L184" s="118"/>
      <c r="M184" s="118"/>
      <c r="N184" s="129"/>
      <c r="O184" s="128">
        <f t="shared" si="45"/>
        <v>0</v>
      </c>
      <c r="P184" s="128">
        <f t="shared" si="46"/>
        <v>0</v>
      </c>
    </row>
    <row r="185" s="79" customFormat="1" ht="17.25" customHeight="1" spans="1:16">
      <c r="A185" s="120"/>
      <c r="B185" s="117"/>
      <c r="C185" s="121"/>
      <c r="D185" s="121"/>
      <c r="E185" s="121"/>
      <c r="F185" s="121"/>
      <c r="G185" s="123"/>
      <c r="H185" s="123"/>
      <c r="I185" s="113" t="s">
        <v>798</v>
      </c>
      <c r="J185" s="117" t="s">
        <v>799</v>
      </c>
      <c r="K185" s="118"/>
      <c r="L185" s="118"/>
      <c r="M185" s="118"/>
      <c r="N185" s="129"/>
      <c r="O185" s="128">
        <f t="shared" si="45"/>
        <v>0</v>
      </c>
      <c r="P185" s="128">
        <f t="shared" si="46"/>
        <v>0</v>
      </c>
    </row>
    <row r="186" s="79" customFormat="1" ht="17.25" customHeight="1" spans="1:16">
      <c r="A186" s="120"/>
      <c r="B186" s="117"/>
      <c r="C186" s="121"/>
      <c r="D186" s="121"/>
      <c r="E186" s="121"/>
      <c r="F186" s="121"/>
      <c r="G186" s="123"/>
      <c r="H186" s="123"/>
      <c r="I186" s="113" t="s">
        <v>800</v>
      </c>
      <c r="J186" s="117" t="s">
        <v>801</v>
      </c>
      <c r="K186" s="115">
        <f t="shared" ref="K186:N186" si="60">SUM(K187:K194)</f>
        <v>0</v>
      </c>
      <c r="L186" s="115">
        <f t="shared" si="60"/>
        <v>0</v>
      </c>
      <c r="M186" s="115">
        <f t="shared" si="60"/>
        <v>0</v>
      </c>
      <c r="N186" s="127">
        <f t="shared" si="60"/>
        <v>0</v>
      </c>
      <c r="O186" s="128">
        <f t="shared" si="45"/>
        <v>0</v>
      </c>
      <c r="P186" s="128">
        <f t="shared" si="46"/>
        <v>0</v>
      </c>
    </row>
    <row r="187" s="79" customFormat="1" ht="17.25" customHeight="1" spans="1:16">
      <c r="A187" s="120"/>
      <c r="B187" s="117"/>
      <c r="C187" s="121"/>
      <c r="D187" s="121"/>
      <c r="E187" s="121"/>
      <c r="F187" s="121"/>
      <c r="G187" s="123"/>
      <c r="H187" s="123"/>
      <c r="I187" s="113" t="s">
        <v>802</v>
      </c>
      <c r="J187" s="117" t="s">
        <v>803</v>
      </c>
      <c r="K187" s="118"/>
      <c r="L187" s="118"/>
      <c r="M187" s="118"/>
      <c r="N187" s="129"/>
      <c r="O187" s="128">
        <f t="shared" si="45"/>
        <v>0</v>
      </c>
      <c r="P187" s="128">
        <f t="shared" si="46"/>
        <v>0</v>
      </c>
    </row>
    <row r="188" s="79" customFormat="1" ht="17.25" customHeight="1" spans="1:16">
      <c r="A188" s="120"/>
      <c r="B188" s="117"/>
      <c r="C188" s="121"/>
      <c r="D188" s="121"/>
      <c r="E188" s="121"/>
      <c r="F188" s="121"/>
      <c r="G188" s="123"/>
      <c r="H188" s="123"/>
      <c r="I188" s="113" t="s">
        <v>804</v>
      </c>
      <c r="J188" s="117" t="s">
        <v>805</v>
      </c>
      <c r="K188" s="118"/>
      <c r="L188" s="118"/>
      <c r="M188" s="118"/>
      <c r="N188" s="129"/>
      <c r="O188" s="128">
        <f t="shared" si="45"/>
        <v>0</v>
      </c>
      <c r="P188" s="128">
        <f t="shared" si="46"/>
        <v>0</v>
      </c>
    </row>
    <row r="189" s="79" customFormat="1" ht="17.25" customHeight="1" spans="1:16">
      <c r="A189" s="120"/>
      <c r="B189" s="117"/>
      <c r="C189" s="121"/>
      <c r="D189" s="121"/>
      <c r="E189" s="121"/>
      <c r="F189" s="121"/>
      <c r="G189" s="123"/>
      <c r="H189" s="123"/>
      <c r="I189" s="113" t="s">
        <v>806</v>
      </c>
      <c r="J189" s="117" t="s">
        <v>807</v>
      </c>
      <c r="K189" s="118"/>
      <c r="L189" s="118"/>
      <c r="M189" s="118"/>
      <c r="N189" s="129"/>
      <c r="O189" s="128">
        <f t="shared" si="45"/>
        <v>0</v>
      </c>
      <c r="P189" s="128">
        <f t="shared" si="46"/>
        <v>0</v>
      </c>
    </row>
    <row r="190" s="79" customFormat="1" ht="17.25" customHeight="1" spans="1:16">
      <c r="A190" s="120"/>
      <c r="B190" s="117"/>
      <c r="C190" s="121"/>
      <c r="D190" s="121"/>
      <c r="E190" s="121"/>
      <c r="F190" s="121"/>
      <c r="G190" s="123"/>
      <c r="H190" s="123"/>
      <c r="I190" s="113" t="s">
        <v>808</v>
      </c>
      <c r="J190" s="117" t="s">
        <v>809</v>
      </c>
      <c r="K190" s="118"/>
      <c r="L190" s="118"/>
      <c r="M190" s="118"/>
      <c r="N190" s="129"/>
      <c r="O190" s="128">
        <f t="shared" si="45"/>
        <v>0</v>
      </c>
      <c r="P190" s="128">
        <f t="shared" si="46"/>
        <v>0</v>
      </c>
    </row>
    <row r="191" s="79" customFormat="1" ht="17.25" customHeight="1" spans="1:16">
      <c r="A191" s="120"/>
      <c r="B191" s="117"/>
      <c r="C191" s="121"/>
      <c r="D191" s="121"/>
      <c r="E191" s="121"/>
      <c r="F191" s="121"/>
      <c r="G191" s="123"/>
      <c r="H191" s="123"/>
      <c r="I191" s="113" t="s">
        <v>810</v>
      </c>
      <c r="J191" s="117" t="s">
        <v>811</v>
      </c>
      <c r="K191" s="118"/>
      <c r="L191" s="118"/>
      <c r="M191" s="118"/>
      <c r="N191" s="129"/>
      <c r="O191" s="128">
        <f t="shared" si="45"/>
        <v>0</v>
      </c>
      <c r="P191" s="128">
        <f t="shared" si="46"/>
        <v>0</v>
      </c>
    </row>
    <row r="192" s="79" customFormat="1" ht="17.25" customHeight="1" spans="1:16">
      <c r="A192" s="120"/>
      <c r="B192" s="117"/>
      <c r="C192" s="121"/>
      <c r="D192" s="121"/>
      <c r="E192" s="121"/>
      <c r="F192" s="121"/>
      <c r="G192" s="123"/>
      <c r="H192" s="123"/>
      <c r="I192" s="113" t="s">
        <v>812</v>
      </c>
      <c r="J192" s="117" t="s">
        <v>813</v>
      </c>
      <c r="K192" s="118"/>
      <c r="L192" s="118"/>
      <c r="M192" s="118"/>
      <c r="N192" s="129"/>
      <c r="O192" s="128">
        <f t="shared" si="45"/>
        <v>0</v>
      </c>
      <c r="P192" s="128">
        <f t="shared" si="46"/>
        <v>0</v>
      </c>
    </row>
    <row r="193" s="79" customFormat="1" ht="17.25" customHeight="1" spans="1:16">
      <c r="A193" s="120"/>
      <c r="B193" s="117"/>
      <c r="C193" s="121"/>
      <c r="D193" s="121"/>
      <c r="E193" s="121"/>
      <c r="F193" s="121"/>
      <c r="G193" s="123"/>
      <c r="H193" s="123"/>
      <c r="I193" s="113" t="s">
        <v>814</v>
      </c>
      <c r="J193" s="117" t="s">
        <v>815</v>
      </c>
      <c r="K193" s="118"/>
      <c r="L193" s="118"/>
      <c r="M193" s="118"/>
      <c r="N193" s="129"/>
      <c r="O193" s="128">
        <f t="shared" si="45"/>
        <v>0</v>
      </c>
      <c r="P193" s="128">
        <f t="shared" si="46"/>
        <v>0</v>
      </c>
    </row>
    <row r="194" s="79" customFormat="1" ht="17.25" customHeight="1" spans="1:16">
      <c r="A194" s="120"/>
      <c r="B194" s="117"/>
      <c r="C194" s="121"/>
      <c r="D194" s="121"/>
      <c r="E194" s="121"/>
      <c r="F194" s="121"/>
      <c r="G194" s="123"/>
      <c r="H194" s="123"/>
      <c r="I194" s="113" t="s">
        <v>816</v>
      </c>
      <c r="J194" s="117" t="s">
        <v>817</v>
      </c>
      <c r="K194" s="118"/>
      <c r="L194" s="118"/>
      <c r="M194" s="118"/>
      <c r="N194" s="129"/>
      <c r="O194" s="128">
        <f t="shared" si="45"/>
        <v>0</v>
      </c>
      <c r="P194" s="128">
        <f t="shared" si="46"/>
        <v>0</v>
      </c>
    </row>
    <row r="195" s="79" customFormat="1" ht="17.25" customHeight="1" spans="1:16">
      <c r="A195" s="120"/>
      <c r="B195" s="117"/>
      <c r="C195" s="121"/>
      <c r="D195" s="121"/>
      <c r="E195" s="121"/>
      <c r="F195" s="121"/>
      <c r="G195" s="123"/>
      <c r="H195" s="123"/>
      <c r="I195" s="113" t="s">
        <v>818</v>
      </c>
      <c r="J195" s="117" t="s">
        <v>819</v>
      </c>
      <c r="K195" s="115">
        <f t="shared" ref="K195:N195" si="61">SUM(K196:K201)</f>
        <v>0</v>
      </c>
      <c r="L195" s="115">
        <f t="shared" si="61"/>
        <v>0</v>
      </c>
      <c r="M195" s="115">
        <f t="shared" si="61"/>
        <v>0</v>
      </c>
      <c r="N195" s="127">
        <f t="shared" si="61"/>
        <v>0</v>
      </c>
      <c r="O195" s="128">
        <f t="shared" si="45"/>
        <v>0</v>
      </c>
      <c r="P195" s="128">
        <f t="shared" si="46"/>
        <v>0</v>
      </c>
    </row>
    <row r="196" s="79" customFormat="1" ht="17.25" customHeight="1" spans="1:16">
      <c r="A196" s="120"/>
      <c r="B196" s="117"/>
      <c r="C196" s="121"/>
      <c r="D196" s="121"/>
      <c r="E196" s="121"/>
      <c r="F196" s="121"/>
      <c r="G196" s="123"/>
      <c r="H196" s="123"/>
      <c r="I196" s="113" t="s">
        <v>820</v>
      </c>
      <c r="J196" s="117" t="s">
        <v>821</v>
      </c>
      <c r="K196" s="118"/>
      <c r="L196" s="118"/>
      <c r="M196" s="118"/>
      <c r="N196" s="129"/>
      <c r="O196" s="128">
        <f t="shared" si="45"/>
        <v>0</v>
      </c>
      <c r="P196" s="128">
        <f t="shared" si="46"/>
        <v>0</v>
      </c>
    </row>
    <row r="197" s="79" customFormat="1" ht="17.25" customHeight="1" spans="1:16">
      <c r="A197" s="120"/>
      <c r="B197" s="117"/>
      <c r="C197" s="121"/>
      <c r="D197" s="121"/>
      <c r="E197" s="121"/>
      <c r="F197" s="121"/>
      <c r="G197" s="123"/>
      <c r="H197" s="123"/>
      <c r="I197" s="113" t="s">
        <v>822</v>
      </c>
      <c r="J197" s="117" t="s">
        <v>823</v>
      </c>
      <c r="K197" s="118"/>
      <c r="L197" s="118"/>
      <c r="M197" s="118"/>
      <c r="N197" s="129"/>
      <c r="O197" s="128">
        <f t="shared" si="45"/>
        <v>0</v>
      </c>
      <c r="P197" s="128">
        <f t="shared" si="46"/>
        <v>0</v>
      </c>
    </row>
    <row r="198" s="79" customFormat="1" ht="17.25" customHeight="1" spans="1:16">
      <c r="A198" s="120"/>
      <c r="B198" s="117"/>
      <c r="C198" s="121"/>
      <c r="D198" s="121"/>
      <c r="E198" s="121"/>
      <c r="F198" s="121"/>
      <c r="G198" s="123"/>
      <c r="H198" s="123"/>
      <c r="I198" s="113" t="s">
        <v>824</v>
      </c>
      <c r="J198" s="117" t="s">
        <v>825</v>
      </c>
      <c r="K198" s="118"/>
      <c r="L198" s="118"/>
      <c r="M198" s="118"/>
      <c r="N198" s="129"/>
      <c r="O198" s="128">
        <f t="shared" si="45"/>
        <v>0</v>
      </c>
      <c r="P198" s="128">
        <f t="shared" si="46"/>
        <v>0</v>
      </c>
    </row>
    <row r="199" s="79" customFormat="1" ht="17.25" customHeight="1" spans="1:16">
      <c r="A199" s="120"/>
      <c r="B199" s="117"/>
      <c r="C199" s="121"/>
      <c r="D199" s="121"/>
      <c r="E199" s="121"/>
      <c r="F199" s="121"/>
      <c r="G199" s="123"/>
      <c r="H199" s="123"/>
      <c r="I199" s="113" t="s">
        <v>826</v>
      </c>
      <c r="J199" s="117" t="s">
        <v>827</v>
      </c>
      <c r="K199" s="118"/>
      <c r="L199" s="118"/>
      <c r="M199" s="118"/>
      <c r="N199" s="129"/>
      <c r="O199" s="128">
        <f t="shared" ref="O199:O262" si="62">IFERROR($N199/K199,)</f>
        <v>0</v>
      </c>
      <c r="P199" s="128">
        <f t="shared" ref="P199:P262" si="63">IFERROR($N199/M199,)</f>
        <v>0</v>
      </c>
    </row>
    <row r="200" s="79" customFormat="1" ht="17.25" customHeight="1" spans="1:16">
      <c r="A200" s="120"/>
      <c r="B200" s="117"/>
      <c r="C200" s="121"/>
      <c r="D200" s="121"/>
      <c r="E200" s="121"/>
      <c r="F200" s="121"/>
      <c r="G200" s="123"/>
      <c r="H200" s="123"/>
      <c r="I200" s="113" t="s">
        <v>828</v>
      </c>
      <c r="J200" s="117" t="s">
        <v>829</v>
      </c>
      <c r="K200" s="118"/>
      <c r="L200" s="118"/>
      <c r="M200" s="118"/>
      <c r="N200" s="129"/>
      <c r="O200" s="128">
        <f t="shared" si="62"/>
        <v>0</v>
      </c>
      <c r="P200" s="128">
        <f t="shared" si="63"/>
        <v>0</v>
      </c>
    </row>
    <row r="201" s="79" customFormat="1" ht="17.25" customHeight="1" spans="1:16">
      <c r="A201" s="120"/>
      <c r="B201" s="117"/>
      <c r="C201" s="121"/>
      <c r="D201" s="121"/>
      <c r="E201" s="121"/>
      <c r="F201" s="121"/>
      <c r="G201" s="123"/>
      <c r="H201" s="123"/>
      <c r="I201" s="113" t="s">
        <v>830</v>
      </c>
      <c r="J201" s="117" t="s">
        <v>831</v>
      </c>
      <c r="K201" s="118"/>
      <c r="L201" s="118"/>
      <c r="M201" s="118"/>
      <c r="N201" s="129"/>
      <c r="O201" s="128">
        <f t="shared" si="62"/>
        <v>0</v>
      </c>
      <c r="P201" s="128">
        <f t="shared" si="63"/>
        <v>0</v>
      </c>
    </row>
    <row r="202" s="79" customFormat="1" ht="17.25" customHeight="1" spans="1:16">
      <c r="A202" s="120"/>
      <c r="B202" s="117"/>
      <c r="C202" s="121"/>
      <c r="D202" s="121"/>
      <c r="E202" s="121"/>
      <c r="F202" s="121"/>
      <c r="G202" s="123"/>
      <c r="H202" s="123"/>
      <c r="I202" s="113" t="s">
        <v>832</v>
      </c>
      <c r="J202" s="117" t="s">
        <v>833</v>
      </c>
      <c r="K202" s="115">
        <f t="shared" ref="K202:N202" si="64">SUM(K203:K211)</f>
        <v>0</v>
      </c>
      <c r="L202" s="115">
        <f t="shared" si="64"/>
        <v>0</v>
      </c>
      <c r="M202" s="115">
        <f t="shared" si="64"/>
        <v>44</v>
      </c>
      <c r="N202" s="127">
        <f t="shared" si="64"/>
        <v>0</v>
      </c>
      <c r="O202" s="128">
        <f t="shared" si="62"/>
        <v>0</v>
      </c>
      <c r="P202" s="128">
        <f t="shared" si="63"/>
        <v>0</v>
      </c>
    </row>
    <row r="203" s="79" customFormat="1" ht="17.25" customHeight="1" spans="1:16">
      <c r="A203" s="120"/>
      <c r="B203" s="117"/>
      <c r="C203" s="121"/>
      <c r="D203" s="121"/>
      <c r="E203" s="121"/>
      <c r="F203" s="121"/>
      <c r="G203" s="123"/>
      <c r="H203" s="123"/>
      <c r="I203" s="113" t="s">
        <v>834</v>
      </c>
      <c r="J203" s="117" t="s">
        <v>835</v>
      </c>
      <c r="K203" s="118"/>
      <c r="L203" s="118"/>
      <c r="M203" s="118"/>
      <c r="N203" s="129"/>
      <c r="O203" s="128">
        <f t="shared" si="62"/>
        <v>0</v>
      </c>
      <c r="P203" s="128">
        <f t="shared" si="63"/>
        <v>0</v>
      </c>
    </row>
    <row r="204" s="79" customFormat="1" ht="17.25" customHeight="1" spans="1:16">
      <c r="A204" s="120"/>
      <c r="B204" s="117"/>
      <c r="C204" s="121"/>
      <c r="D204" s="121"/>
      <c r="E204" s="121"/>
      <c r="F204" s="121"/>
      <c r="G204" s="123"/>
      <c r="H204" s="123"/>
      <c r="I204" s="113" t="s">
        <v>836</v>
      </c>
      <c r="J204" s="117" t="s">
        <v>837</v>
      </c>
      <c r="K204" s="118"/>
      <c r="L204" s="118"/>
      <c r="M204" s="118"/>
      <c r="N204" s="129"/>
      <c r="O204" s="128">
        <f t="shared" si="62"/>
        <v>0</v>
      </c>
      <c r="P204" s="128">
        <f t="shared" si="63"/>
        <v>0</v>
      </c>
    </row>
    <row r="205" s="79" customFormat="1" ht="17.25" customHeight="1" spans="1:16">
      <c r="A205" s="120"/>
      <c r="B205" s="117"/>
      <c r="C205" s="121"/>
      <c r="D205" s="121"/>
      <c r="E205" s="121"/>
      <c r="F205" s="121"/>
      <c r="G205" s="123"/>
      <c r="H205" s="123"/>
      <c r="I205" s="113" t="s">
        <v>838</v>
      </c>
      <c r="J205" s="117" t="s">
        <v>839</v>
      </c>
      <c r="K205" s="118"/>
      <c r="L205" s="118"/>
      <c r="M205" s="118"/>
      <c r="N205" s="129"/>
      <c r="O205" s="128">
        <f t="shared" si="62"/>
        <v>0</v>
      </c>
      <c r="P205" s="128">
        <f t="shared" si="63"/>
        <v>0</v>
      </c>
    </row>
    <row r="206" s="79" customFormat="1" ht="17.25" customHeight="1" spans="1:16">
      <c r="A206" s="120"/>
      <c r="B206" s="117"/>
      <c r="C206" s="121"/>
      <c r="D206" s="121"/>
      <c r="E206" s="121"/>
      <c r="F206" s="121"/>
      <c r="G206" s="123"/>
      <c r="H206" s="123"/>
      <c r="I206" s="113" t="s">
        <v>840</v>
      </c>
      <c r="J206" s="117" t="s">
        <v>841</v>
      </c>
      <c r="K206" s="118"/>
      <c r="L206" s="118"/>
      <c r="M206" s="118"/>
      <c r="N206" s="129"/>
      <c r="O206" s="128">
        <f t="shared" si="62"/>
        <v>0</v>
      </c>
      <c r="P206" s="128">
        <f t="shared" si="63"/>
        <v>0</v>
      </c>
    </row>
    <row r="207" s="79" customFormat="1" ht="17.25" customHeight="1" spans="1:16">
      <c r="A207" s="120"/>
      <c r="B207" s="117"/>
      <c r="C207" s="121"/>
      <c r="D207" s="121"/>
      <c r="E207" s="121"/>
      <c r="F207" s="121"/>
      <c r="G207" s="123"/>
      <c r="H207" s="123"/>
      <c r="I207" s="113" t="s">
        <v>842</v>
      </c>
      <c r="J207" s="117" t="s">
        <v>843</v>
      </c>
      <c r="K207" s="118"/>
      <c r="L207" s="118"/>
      <c r="M207" s="118"/>
      <c r="N207" s="129"/>
      <c r="O207" s="128">
        <f t="shared" si="62"/>
        <v>0</v>
      </c>
      <c r="P207" s="128">
        <f t="shared" si="63"/>
        <v>0</v>
      </c>
    </row>
    <row r="208" s="79" customFormat="1" ht="17.25" customHeight="1" spans="1:16">
      <c r="A208" s="120"/>
      <c r="B208" s="117"/>
      <c r="C208" s="121"/>
      <c r="D208" s="121"/>
      <c r="E208" s="121"/>
      <c r="F208" s="121"/>
      <c r="G208" s="123"/>
      <c r="H208" s="123"/>
      <c r="I208" s="113" t="s">
        <v>844</v>
      </c>
      <c r="J208" s="117" t="s">
        <v>845</v>
      </c>
      <c r="K208" s="118"/>
      <c r="L208" s="118"/>
      <c r="M208" s="118">
        <v>44</v>
      </c>
      <c r="N208" s="129"/>
      <c r="O208" s="128">
        <f t="shared" si="62"/>
        <v>0</v>
      </c>
      <c r="P208" s="128">
        <f t="shared" si="63"/>
        <v>0</v>
      </c>
    </row>
    <row r="209" s="79" customFormat="1" ht="17.25" customHeight="1" spans="1:16">
      <c r="A209" s="120"/>
      <c r="B209" s="117"/>
      <c r="C209" s="121"/>
      <c r="D209" s="121"/>
      <c r="E209" s="121"/>
      <c r="F209" s="121"/>
      <c r="G209" s="123"/>
      <c r="H209" s="123"/>
      <c r="I209" s="113" t="s">
        <v>846</v>
      </c>
      <c r="J209" s="117" t="s">
        <v>847</v>
      </c>
      <c r="K209" s="118"/>
      <c r="L209" s="118"/>
      <c r="M209" s="118"/>
      <c r="N209" s="129"/>
      <c r="O209" s="128">
        <f t="shared" si="62"/>
        <v>0</v>
      </c>
      <c r="P209" s="128">
        <f t="shared" si="63"/>
        <v>0</v>
      </c>
    </row>
    <row r="210" s="79" customFormat="1" ht="17.25" customHeight="1" spans="1:16">
      <c r="A210" s="120"/>
      <c r="B210" s="117"/>
      <c r="C210" s="121"/>
      <c r="D210" s="121"/>
      <c r="E210" s="121"/>
      <c r="F210" s="121"/>
      <c r="G210" s="123"/>
      <c r="H210" s="123"/>
      <c r="I210" s="113" t="s">
        <v>848</v>
      </c>
      <c r="J210" s="117" t="s">
        <v>849</v>
      </c>
      <c r="K210" s="118"/>
      <c r="L210" s="118"/>
      <c r="M210" s="118"/>
      <c r="N210" s="129"/>
      <c r="O210" s="128">
        <f t="shared" si="62"/>
        <v>0</v>
      </c>
      <c r="P210" s="128">
        <f t="shared" si="63"/>
        <v>0</v>
      </c>
    </row>
    <row r="211" s="79" customFormat="1" ht="17.25" customHeight="1" spans="1:16">
      <c r="A211" s="120"/>
      <c r="B211" s="117"/>
      <c r="C211" s="121"/>
      <c r="D211" s="121"/>
      <c r="E211" s="121"/>
      <c r="F211" s="121"/>
      <c r="G211" s="123"/>
      <c r="H211" s="123"/>
      <c r="I211" s="113" t="s">
        <v>850</v>
      </c>
      <c r="J211" s="117" t="s">
        <v>851</v>
      </c>
      <c r="K211" s="118"/>
      <c r="L211" s="118"/>
      <c r="M211" s="118"/>
      <c r="N211" s="129"/>
      <c r="O211" s="128">
        <f t="shared" si="62"/>
        <v>0</v>
      </c>
      <c r="P211" s="128">
        <f t="shared" si="63"/>
        <v>0</v>
      </c>
    </row>
    <row r="212" s="79" customFormat="1" ht="17.25" customHeight="1" spans="1:16">
      <c r="A212" s="120"/>
      <c r="B212" s="117"/>
      <c r="C212" s="121"/>
      <c r="D212" s="121"/>
      <c r="E212" s="121"/>
      <c r="F212" s="121"/>
      <c r="G212" s="123"/>
      <c r="H212" s="123"/>
      <c r="I212" s="113" t="s">
        <v>852</v>
      </c>
      <c r="J212" s="117" t="s">
        <v>853</v>
      </c>
      <c r="K212" s="115">
        <f t="shared" ref="K212:N212" si="65">SUM(K213:K214)</f>
        <v>0</v>
      </c>
      <c r="L212" s="115">
        <f t="shared" si="65"/>
        <v>0</v>
      </c>
      <c r="M212" s="115">
        <f t="shared" si="65"/>
        <v>0</v>
      </c>
      <c r="N212" s="127">
        <f t="shared" si="65"/>
        <v>0</v>
      </c>
      <c r="O212" s="128">
        <f t="shared" si="62"/>
        <v>0</v>
      </c>
      <c r="P212" s="128">
        <f t="shared" si="63"/>
        <v>0</v>
      </c>
    </row>
    <row r="213" s="79" customFormat="1" ht="17.25" customHeight="1" spans="1:16">
      <c r="A213" s="120"/>
      <c r="B213" s="117"/>
      <c r="C213" s="121"/>
      <c r="D213" s="121"/>
      <c r="E213" s="121"/>
      <c r="F213" s="121"/>
      <c r="G213" s="123"/>
      <c r="H213" s="123"/>
      <c r="I213" s="113" t="s">
        <v>854</v>
      </c>
      <c r="J213" s="117" t="s">
        <v>784</v>
      </c>
      <c r="K213" s="118"/>
      <c r="L213" s="118"/>
      <c r="M213" s="118"/>
      <c r="N213" s="129"/>
      <c r="O213" s="128">
        <f t="shared" si="62"/>
        <v>0</v>
      </c>
      <c r="P213" s="128">
        <f t="shared" si="63"/>
        <v>0</v>
      </c>
    </row>
    <row r="214" s="79" customFormat="1" ht="17.25" customHeight="1" spans="1:16">
      <c r="A214" s="120"/>
      <c r="B214" s="117"/>
      <c r="C214" s="121"/>
      <c r="D214" s="121"/>
      <c r="E214" s="121"/>
      <c r="F214" s="121"/>
      <c r="G214" s="123"/>
      <c r="H214" s="123"/>
      <c r="I214" s="113" t="s">
        <v>855</v>
      </c>
      <c r="J214" s="117" t="s">
        <v>856</v>
      </c>
      <c r="K214" s="118"/>
      <c r="L214" s="118"/>
      <c r="M214" s="118"/>
      <c r="N214" s="129"/>
      <c r="O214" s="128">
        <f t="shared" si="62"/>
        <v>0</v>
      </c>
      <c r="P214" s="128">
        <f t="shared" si="63"/>
        <v>0</v>
      </c>
    </row>
    <row r="215" s="79" customFormat="1" ht="17.25" customHeight="1" spans="1:16">
      <c r="A215" s="120"/>
      <c r="B215" s="117"/>
      <c r="C215" s="121"/>
      <c r="D215" s="121"/>
      <c r="E215" s="121"/>
      <c r="F215" s="121"/>
      <c r="G215" s="123"/>
      <c r="H215" s="123"/>
      <c r="I215" s="113" t="s">
        <v>857</v>
      </c>
      <c r="J215" s="117" t="s">
        <v>858</v>
      </c>
      <c r="K215" s="115">
        <f t="shared" ref="K215:N215" si="66">SUM(K216:K217)</f>
        <v>0</v>
      </c>
      <c r="L215" s="115">
        <f t="shared" si="66"/>
        <v>0</v>
      </c>
      <c r="M215" s="115">
        <f t="shared" si="66"/>
        <v>0</v>
      </c>
      <c r="N215" s="127">
        <f t="shared" si="66"/>
        <v>0</v>
      </c>
      <c r="O215" s="128">
        <f t="shared" si="62"/>
        <v>0</v>
      </c>
      <c r="P215" s="128">
        <f t="shared" si="63"/>
        <v>0</v>
      </c>
    </row>
    <row r="216" s="79" customFormat="1" ht="17.25" customHeight="1" spans="1:16">
      <c r="A216" s="120"/>
      <c r="B216" s="117"/>
      <c r="C216" s="121"/>
      <c r="D216" s="121"/>
      <c r="E216" s="121"/>
      <c r="F216" s="121"/>
      <c r="G216" s="123"/>
      <c r="H216" s="123"/>
      <c r="I216" s="113" t="s">
        <v>859</v>
      </c>
      <c r="J216" s="117" t="s">
        <v>784</v>
      </c>
      <c r="K216" s="118"/>
      <c r="L216" s="118"/>
      <c r="M216" s="118"/>
      <c r="N216" s="129"/>
      <c r="O216" s="128">
        <f t="shared" si="62"/>
        <v>0</v>
      </c>
      <c r="P216" s="128">
        <f t="shared" si="63"/>
        <v>0</v>
      </c>
    </row>
    <row r="217" s="79" customFormat="1" ht="17.25" customHeight="1" spans="1:16">
      <c r="A217" s="120"/>
      <c r="B217" s="117"/>
      <c r="C217" s="121"/>
      <c r="D217" s="121"/>
      <c r="E217" s="121"/>
      <c r="F217" s="121"/>
      <c r="G217" s="123"/>
      <c r="H217" s="123"/>
      <c r="I217" s="113" t="s">
        <v>860</v>
      </c>
      <c r="J217" s="117" t="s">
        <v>861</v>
      </c>
      <c r="K217" s="118"/>
      <c r="L217" s="118"/>
      <c r="M217" s="118"/>
      <c r="N217" s="129"/>
      <c r="O217" s="128">
        <f t="shared" si="62"/>
        <v>0</v>
      </c>
      <c r="P217" s="128">
        <f t="shared" si="63"/>
        <v>0</v>
      </c>
    </row>
    <row r="218" s="79" customFormat="1" ht="17.25" customHeight="1" spans="1:16">
      <c r="A218" s="120"/>
      <c r="B218" s="117"/>
      <c r="C218" s="121"/>
      <c r="D218" s="121"/>
      <c r="E218" s="121"/>
      <c r="F218" s="121"/>
      <c r="G218" s="123"/>
      <c r="H218" s="123"/>
      <c r="I218" s="113" t="s">
        <v>862</v>
      </c>
      <c r="J218" s="117" t="s">
        <v>863</v>
      </c>
      <c r="K218" s="118"/>
      <c r="L218" s="118"/>
      <c r="M218" s="118"/>
      <c r="N218" s="129"/>
      <c r="O218" s="128">
        <f t="shared" si="62"/>
        <v>0</v>
      </c>
      <c r="P218" s="128">
        <f t="shared" si="63"/>
        <v>0</v>
      </c>
    </row>
    <row r="219" s="79" customFormat="1" ht="17.25" customHeight="1" spans="1:16">
      <c r="A219" s="120"/>
      <c r="B219" s="117"/>
      <c r="C219" s="121"/>
      <c r="D219" s="121"/>
      <c r="E219" s="121"/>
      <c r="F219" s="121"/>
      <c r="G219" s="123"/>
      <c r="H219" s="123"/>
      <c r="I219" s="113" t="s">
        <v>864</v>
      </c>
      <c r="J219" s="117" t="s">
        <v>413</v>
      </c>
      <c r="K219" s="115">
        <f t="shared" ref="K219:N219" si="67">SUM(K220:K224)</f>
        <v>0</v>
      </c>
      <c r="L219" s="115">
        <f t="shared" si="67"/>
        <v>0</v>
      </c>
      <c r="M219" s="115">
        <f t="shared" si="67"/>
        <v>0</v>
      </c>
      <c r="N219" s="127">
        <f t="shared" si="67"/>
        <v>0</v>
      </c>
      <c r="O219" s="128">
        <f t="shared" si="62"/>
        <v>0</v>
      </c>
      <c r="P219" s="128">
        <f t="shared" si="63"/>
        <v>0</v>
      </c>
    </row>
    <row r="220" s="79" customFormat="1" ht="17.25" customHeight="1" spans="1:16">
      <c r="A220" s="120"/>
      <c r="B220" s="117"/>
      <c r="C220" s="121"/>
      <c r="D220" s="121"/>
      <c r="E220" s="121"/>
      <c r="F220" s="121"/>
      <c r="G220" s="123"/>
      <c r="H220" s="123"/>
      <c r="I220" s="113" t="s">
        <v>865</v>
      </c>
      <c r="J220" s="117" t="s">
        <v>866</v>
      </c>
      <c r="K220" s="118"/>
      <c r="L220" s="118"/>
      <c r="M220" s="118"/>
      <c r="N220" s="129"/>
      <c r="O220" s="128">
        <f t="shared" si="62"/>
        <v>0</v>
      </c>
      <c r="P220" s="128">
        <f t="shared" si="63"/>
        <v>0</v>
      </c>
    </row>
    <row r="221" s="79" customFormat="1" ht="17.25" customHeight="1" spans="1:16">
      <c r="A221" s="120"/>
      <c r="B221" s="117"/>
      <c r="C221" s="121"/>
      <c r="D221" s="121"/>
      <c r="E221" s="121"/>
      <c r="F221" s="121"/>
      <c r="G221" s="123"/>
      <c r="H221" s="123"/>
      <c r="I221" s="113" t="s">
        <v>867</v>
      </c>
      <c r="J221" s="117" t="s">
        <v>868</v>
      </c>
      <c r="K221" s="118"/>
      <c r="L221" s="118"/>
      <c r="M221" s="118"/>
      <c r="N221" s="129"/>
      <c r="O221" s="128">
        <f t="shared" si="62"/>
        <v>0</v>
      </c>
      <c r="P221" s="128">
        <f t="shared" si="63"/>
        <v>0</v>
      </c>
    </row>
    <row r="222" s="79" customFormat="1" ht="17.25" customHeight="1" spans="1:16">
      <c r="A222" s="120"/>
      <c r="B222" s="117"/>
      <c r="C222" s="121"/>
      <c r="D222" s="121"/>
      <c r="E222" s="121"/>
      <c r="F222" s="121"/>
      <c r="G222" s="123"/>
      <c r="H222" s="123"/>
      <c r="I222" s="113" t="s">
        <v>869</v>
      </c>
      <c r="J222" s="117" t="s">
        <v>870</v>
      </c>
      <c r="K222" s="118"/>
      <c r="L222" s="118"/>
      <c r="M222" s="118"/>
      <c r="N222" s="129"/>
      <c r="O222" s="128">
        <f t="shared" si="62"/>
        <v>0</v>
      </c>
      <c r="P222" s="128">
        <f t="shared" si="63"/>
        <v>0</v>
      </c>
    </row>
    <row r="223" s="79" customFormat="1" ht="17.25" customHeight="1" spans="1:16">
      <c r="A223" s="120"/>
      <c r="B223" s="117"/>
      <c r="C223" s="121"/>
      <c r="D223" s="121"/>
      <c r="E223" s="121"/>
      <c r="F223" s="121"/>
      <c r="G223" s="123"/>
      <c r="H223" s="123"/>
      <c r="I223" s="113" t="s">
        <v>871</v>
      </c>
      <c r="J223" s="117" t="s">
        <v>872</v>
      </c>
      <c r="K223" s="118"/>
      <c r="L223" s="118"/>
      <c r="M223" s="118"/>
      <c r="N223" s="129"/>
      <c r="O223" s="128">
        <f t="shared" si="62"/>
        <v>0</v>
      </c>
      <c r="P223" s="128">
        <f t="shared" si="63"/>
        <v>0</v>
      </c>
    </row>
    <row r="224" s="79" customFormat="1" ht="17.25" customHeight="1" spans="1:16">
      <c r="A224" s="120"/>
      <c r="B224" s="117"/>
      <c r="C224" s="121"/>
      <c r="D224" s="121"/>
      <c r="E224" s="121"/>
      <c r="F224" s="121"/>
      <c r="G224" s="123"/>
      <c r="H224" s="123"/>
      <c r="I224" s="113" t="s">
        <v>873</v>
      </c>
      <c r="J224" s="117" t="s">
        <v>874</v>
      </c>
      <c r="K224" s="118"/>
      <c r="L224" s="118"/>
      <c r="M224" s="118"/>
      <c r="N224" s="129"/>
      <c r="O224" s="128">
        <f t="shared" si="62"/>
        <v>0</v>
      </c>
      <c r="P224" s="128">
        <f t="shared" si="63"/>
        <v>0</v>
      </c>
    </row>
    <row r="225" s="79" customFormat="1" ht="17.25" customHeight="1" spans="1:16">
      <c r="A225" s="120"/>
      <c r="B225" s="117"/>
      <c r="C225" s="121"/>
      <c r="D225" s="121"/>
      <c r="E225" s="121"/>
      <c r="F225" s="121"/>
      <c r="G225" s="123"/>
      <c r="H225" s="123"/>
      <c r="I225" s="113" t="s">
        <v>90</v>
      </c>
      <c r="J225" s="117" t="s">
        <v>91</v>
      </c>
      <c r="K225" s="137">
        <f t="shared" ref="K225:N225" si="68">K226+K230</f>
        <v>0</v>
      </c>
      <c r="L225" s="137">
        <f t="shared" si="68"/>
        <v>0</v>
      </c>
      <c r="M225" s="137">
        <f t="shared" si="68"/>
        <v>0</v>
      </c>
      <c r="N225" s="138">
        <f t="shared" si="68"/>
        <v>0</v>
      </c>
      <c r="O225" s="128">
        <f t="shared" si="62"/>
        <v>0</v>
      </c>
      <c r="P225" s="128">
        <f t="shared" si="63"/>
        <v>0</v>
      </c>
    </row>
    <row r="226" s="79" customFormat="1" ht="17.25" customHeight="1" spans="1:16">
      <c r="A226" s="120"/>
      <c r="B226" s="117"/>
      <c r="C226" s="142"/>
      <c r="D226" s="142"/>
      <c r="E226" s="142"/>
      <c r="F226" s="142"/>
      <c r="G226" s="143"/>
      <c r="H226" s="143"/>
      <c r="I226" s="113" t="s">
        <v>875</v>
      </c>
      <c r="J226" s="117" t="s">
        <v>876</v>
      </c>
      <c r="K226" s="115">
        <f t="shared" ref="K226:N226" si="69">SUM(K227:K229)</f>
        <v>0</v>
      </c>
      <c r="L226" s="115">
        <f t="shared" si="69"/>
        <v>0</v>
      </c>
      <c r="M226" s="115">
        <f t="shared" si="69"/>
        <v>0</v>
      </c>
      <c r="N226" s="127">
        <f t="shared" si="69"/>
        <v>0</v>
      </c>
      <c r="O226" s="128">
        <f t="shared" si="62"/>
        <v>0</v>
      </c>
      <c r="P226" s="128">
        <f t="shared" si="63"/>
        <v>0</v>
      </c>
    </row>
    <row r="227" s="79" customFormat="1" ht="17.25" customHeight="1" spans="1:16">
      <c r="A227" s="120"/>
      <c r="B227" s="117"/>
      <c r="C227" s="121"/>
      <c r="D227" s="121"/>
      <c r="E227" s="121"/>
      <c r="F227" s="121"/>
      <c r="G227" s="123"/>
      <c r="H227" s="123"/>
      <c r="I227" s="113" t="s">
        <v>877</v>
      </c>
      <c r="J227" s="117" t="s">
        <v>878</v>
      </c>
      <c r="K227" s="118"/>
      <c r="L227" s="118"/>
      <c r="M227" s="118"/>
      <c r="N227" s="129"/>
      <c r="O227" s="144">
        <f t="shared" si="62"/>
        <v>0</v>
      </c>
      <c r="P227" s="144">
        <f t="shared" si="63"/>
        <v>0</v>
      </c>
    </row>
    <row r="228" s="79" customFormat="1" ht="17.25" customHeight="1" spans="1:16">
      <c r="A228" s="120"/>
      <c r="B228" s="117"/>
      <c r="C228" s="121"/>
      <c r="D228" s="121"/>
      <c r="E228" s="121"/>
      <c r="F228" s="121"/>
      <c r="G228" s="123"/>
      <c r="H228" s="123"/>
      <c r="I228" s="113" t="s">
        <v>879</v>
      </c>
      <c r="J228" s="117" t="s">
        <v>880</v>
      </c>
      <c r="K228" s="118"/>
      <c r="L228" s="118"/>
      <c r="M228" s="118"/>
      <c r="N228" s="129"/>
      <c r="O228" s="128">
        <f t="shared" si="62"/>
        <v>0</v>
      </c>
      <c r="P228" s="128">
        <f t="shared" si="63"/>
        <v>0</v>
      </c>
    </row>
    <row r="229" s="79" customFormat="1" ht="17.25" customHeight="1" spans="1:16">
      <c r="A229" s="120"/>
      <c r="B229" s="117"/>
      <c r="C229" s="121"/>
      <c r="D229" s="121"/>
      <c r="E229" s="121"/>
      <c r="F229" s="121"/>
      <c r="G229" s="123"/>
      <c r="H229" s="123"/>
      <c r="I229" s="113" t="s">
        <v>881</v>
      </c>
      <c r="J229" s="117" t="s">
        <v>882</v>
      </c>
      <c r="K229" s="118"/>
      <c r="L229" s="118"/>
      <c r="M229" s="118"/>
      <c r="N229" s="129"/>
      <c r="O229" s="128">
        <f t="shared" si="62"/>
        <v>0</v>
      </c>
      <c r="P229" s="128">
        <f t="shared" si="63"/>
        <v>0</v>
      </c>
    </row>
    <row r="230" s="79" customFormat="1" ht="17.25" customHeight="1" spans="1:16">
      <c r="A230" s="120"/>
      <c r="B230" s="117"/>
      <c r="C230" s="121"/>
      <c r="D230" s="121"/>
      <c r="E230" s="121"/>
      <c r="F230" s="121"/>
      <c r="G230" s="123"/>
      <c r="H230" s="123"/>
      <c r="I230" s="113" t="s">
        <v>883</v>
      </c>
      <c r="J230" s="117" t="s">
        <v>413</v>
      </c>
      <c r="K230" s="115">
        <f t="shared" ref="K230:N230" si="70">SUM(K231:K234)</f>
        <v>0</v>
      </c>
      <c r="L230" s="115">
        <f t="shared" si="70"/>
        <v>0</v>
      </c>
      <c r="M230" s="115">
        <f t="shared" si="70"/>
        <v>0</v>
      </c>
      <c r="N230" s="127">
        <f t="shared" si="70"/>
        <v>0</v>
      </c>
      <c r="O230" s="128">
        <f t="shared" si="62"/>
        <v>0</v>
      </c>
      <c r="P230" s="128">
        <f t="shared" si="63"/>
        <v>0</v>
      </c>
    </row>
    <row r="231" s="79" customFormat="1" ht="17.25" customHeight="1" spans="1:16">
      <c r="A231" s="120"/>
      <c r="B231" s="117"/>
      <c r="C231" s="121"/>
      <c r="D231" s="121"/>
      <c r="E231" s="121"/>
      <c r="F231" s="121"/>
      <c r="G231" s="123"/>
      <c r="H231" s="123"/>
      <c r="I231" s="113" t="s">
        <v>884</v>
      </c>
      <c r="J231" s="117" t="s">
        <v>885</v>
      </c>
      <c r="K231" s="118"/>
      <c r="L231" s="118"/>
      <c r="M231" s="118"/>
      <c r="N231" s="129"/>
      <c r="O231" s="128">
        <f t="shared" si="62"/>
        <v>0</v>
      </c>
      <c r="P231" s="128">
        <f t="shared" si="63"/>
        <v>0</v>
      </c>
    </row>
    <row r="232" s="79" customFormat="1" ht="17.25" customHeight="1" spans="1:16">
      <c r="A232" s="120"/>
      <c r="B232" s="117"/>
      <c r="C232" s="121"/>
      <c r="D232" s="121"/>
      <c r="E232" s="121"/>
      <c r="F232" s="121"/>
      <c r="G232" s="123"/>
      <c r="H232" s="123"/>
      <c r="I232" s="113" t="s">
        <v>886</v>
      </c>
      <c r="J232" s="117" t="s">
        <v>887</v>
      </c>
      <c r="K232" s="118"/>
      <c r="L232" s="118"/>
      <c r="M232" s="118"/>
      <c r="N232" s="129"/>
      <c r="O232" s="128">
        <f t="shared" si="62"/>
        <v>0</v>
      </c>
      <c r="P232" s="128">
        <f t="shared" si="63"/>
        <v>0</v>
      </c>
    </row>
    <row r="233" s="79" customFormat="1" ht="17.25" customHeight="1" spans="1:16">
      <c r="A233" s="120"/>
      <c r="B233" s="117"/>
      <c r="C233" s="121"/>
      <c r="D233" s="121"/>
      <c r="E233" s="121"/>
      <c r="F233" s="121"/>
      <c r="G233" s="123"/>
      <c r="H233" s="123"/>
      <c r="I233" s="113" t="s">
        <v>888</v>
      </c>
      <c r="J233" s="117" t="s">
        <v>889</v>
      </c>
      <c r="K233" s="118"/>
      <c r="L233" s="118"/>
      <c r="M233" s="118"/>
      <c r="N233" s="129"/>
      <c r="O233" s="128">
        <f t="shared" si="62"/>
        <v>0</v>
      </c>
      <c r="P233" s="128">
        <f t="shared" si="63"/>
        <v>0</v>
      </c>
    </row>
    <row r="234" s="79" customFormat="1" ht="17.25" customHeight="1" spans="1:16">
      <c r="A234" s="120"/>
      <c r="B234" s="117"/>
      <c r="C234" s="121"/>
      <c r="D234" s="121"/>
      <c r="E234" s="121"/>
      <c r="F234" s="121"/>
      <c r="G234" s="123"/>
      <c r="H234" s="123"/>
      <c r="I234" s="113" t="s">
        <v>890</v>
      </c>
      <c r="J234" s="117" t="s">
        <v>891</v>
      </c>
      <c r="K234" s="118"/>
      <c r="L234" s="118"/>
      <c r="M234" s="118"/>
      <c r="N234" s="129"/>
      <c r="O234" s="128">
        <f t="shared" si="62"/>
        <v>0</v>
      </c>
      <c r="P234" s="128">
        <f t="shared" si="63"/>
        <v>0</v>
      </c>
    </row>
    <row r="235" s="79" customFormat="1" ht="17.25" customHeight="1" spans="1:16">
      <c r="A235" s="120"/>
      <c r="B235" s="117"/>
      <c r="C235" s="121"/>
      <c r="D235" s="121"/>
      <c r="E235" s="121"/>
      <c r="F235" s="121"/>
      <c r="G235" s="123"/>
      <c r="H235" s="123"/>
      <c r="I235" s="113" t="s">
        <v>94</v>
      </c>
      <c r="J235" s="117" t="s">
        <v>95</v>
      </c>
      <c r="K235" s="137">
        <f t="shared" ref="K235:N235" si="71">K236</f>
        <v>0</v>
      </c>
      <c r="L235" s="137">
        <f t="shared" si="71"/>
        <v>0</v>
      </c>
      <c r="M235" s="137">
        <f t="shared" si="71"/>
        <v>0</v>
      </c>
      <c r="N235" s="138">
        <f t="shared" si="71"/>
        <v>0</v>
      </c>
      <c r="O235" s="128">
        <f t="shared" si="62"/>
        <v>0</v>
      </c>
      <c r="P235" s="128">
        <f t="shared" si="63"/>
        <v>0</v>
      </c>
    </row>
    <row r="236" s="79" customFormat="1" ht="17.25" customHeight="1" spans="1:16">
      <c r="A236" s="120"/>
      <c r="B236" s="117"/>
      <c r="C236" s="121"/>
      <c r="D236" s="121"/>
      <c r="E236" s="121"/>
      <c r="F236" s="121"/>
      <c r="G236" s="123"/>
      <c r="H236" s="123"/>
      <c r="I236" s="113">
        <v>21704</v>
      </c>
      <c r="J236" s="117" t="s">
        <v>892</v>
      </c>
      <c r="K236" s="131">
        <f t="shared" ref="K236:N236" si="72">K237+K238</f>
        <v>0</v>
      </c>
      <c r="L236" s="131">
        <f t="shared" si="72"/>
        <v>0</v>
      </c>
      <c r="M236" s="131">
        <f t="shared" si="72"/>
        <v>0</v>
      </c>
      <c r="N236" s="132">
        <f t="shared" si="72"/>
        <v>0</v>
      </c>
      <c r="O236" s="128">
        <f t="shared" si="62"/>
        <v>0</v>
      </c>
      <c r="P236" s="128">
        <f t="shared" si="63"/>
        <v>0</v>
      </c>
    </row>
    <row r="237" s="79" customFormat="1" ht="17.25" customHeight="1" spans="1:16">
      <c r="A237" s="120"/>
      <c r="B237" s="117"/>
      <c r="C237" s="121"/>
      <c r="D237" s="121"/>
      <c r="E237" s="121"/>
      <c r="F237" s="121"/>
      <c r="G237" s="123"/>
      <c r="H237" s="123"/>
      <c r="I237" s="113" t="s">
        <v>893</v>
      </c>
      <c r="J237" s="117" t="s">
        <v>894</v>
      </c>
      <c r="K237" s="118"/>
      <c r="L237" s="118"/>
      <c r="M237" s="118"/>
      <c r="N237" s="129"/>
      <c r="O237" s="128">
        <f t="shared" si="62"/>
        <v>0</v>
      </c>
      <c r="P237" s="128">
        <f t="shared" si="63"/>
        <v>0</v>
      </c>
    </row>
    <row r="238" s="79" customFormat="1" ht="17.25" customHeight="1" spans="1:16">
      <c r="A238" s="120"/>
      <c r="B238" s="117"/>
      <c r="C238" s="121"/>
      <c r="D238" s="121"/>
      <c r="E238" s="121"/>
      <c r="F238" s="121"/>
      <c r="G238" s="123"/>
      <c r="H238" s="123"/>
      <c r="I238" s="113" t="s">
        <v>895</v>
      </c>
      <c r="J238" s="117" t="s">
        <v>896</v>
      </c>
      <c r="K238" s="118"/>
      <c r="L238" s="118"/>
      <c r="M238" s="118"/>
      <c r="N238" s="129"/>
      <c r="O238" s="128">
        <f t="shared" si="62"/>
        <v>0</v>
      </c>
      <c r="P238" s="128">
        <f t="shared" si="63"/>
        <v>0</v>
      </c>
    </row>
    <row r="239" s="79" customFormat="1" ht="17.25" customHeight="1" spans="1:16">
      <c r="A239" s="120"/>
      <c r="B239" s="117"/>
      <c r="C239" s="121"/>
      <c r="D239" s="121"/>
      <c r="E239" s="121"/>
      <c r="F239" s="121"/>
      <c r="G239" s="123"/>
      <c r="H239" s="123"/>
      <c r="I239" s="113" t="s">
        <v>98</v>
      </c>
      <c r="J239" s="117" t="s">
        <v>99</v>
      </c>
      <c r="K239" s="137">
        <f t="shared" ref="K239:N239" si="73">K240</f>
        <v>0</v>
      </c>
      <c r="L239" s="137">
        <f t="shared" si="73"/>
        <v>0</v>
      </c>
      <c r="M239" s="137">
        <f t="shared" si="73"/>
        <v>0</v>
      </c>
      <c r="N239" s="138">
        <f t="shared" si="73"/>
        <v>0</v>
      </c>
      <c r="O239" s="128">
        <f t="shared" si="62"/>
        <v>0</v>
      </c>
      <c r="P239" s="128">
        <f t="shared" si="63"/>
        <v>0</v>
      </c>
    </row>
    <row r="240" s="79" customFormat="1" ht="17.25" customHeight="1" spans="1:16">
      <c r="A240" s="120"/>
      <c r="B240" s="117"/>
      <c r="C240" s="121"/>
      <c r="D240" s="121"/>
      <c r="E240" s="121"/>
      <c r="F240" s="121"/>
      <c r="G240" s="123"/>
      <c r="H240" s="123"/>
      <c r="I240" s="113">
        <v>22006</v>
      </c>
      <c r="J240" s="117" t="s">
        <v>897</v>
      </c>
      <c r="K240" s="137">
        <f t="shared" ref="K240:N240" si="74">K241+K242</f>
        <v>0</v>
      </c>
      <c r="L240" s="137">
        <f t="shared" si="74"/>
        <v>0</v>
      </c>
      <c r="M240" s="137">
        <f t="shared" si="74"/>
        <v>0</v>
      </c>
      <c r="N240" s="138">
        <f t="shared" si="74"/>
        <v>0</v>
      </c>
      <c r="O240" s="128">
        <f t="shared" si="62"/>
        <v>0</v>
      </c>
      <c r="P240" s="128">
        <f t="shared" si="63"/>
        <v>0</v>
      </c>
    </row>
    <row r="241" s="79" customFormat="1" ht="17.25" customHeight="1" spans="1:16">
      <c r="A241" s="120"/>
      <c r="B241" s="117"/>
      <c r="C241" s="121"/>
      <c r="D241" s="121"/>
      <c r="E241" s="121"/>
      <c r="F241" s="121"/>
      <c r="G241" s="123"/>
      <c r="H241" s="123"/>
      <c r="I241" s="113" t="s">
        <v>898</v>
      </c>
      <c r="J241" s="117" t="s">
        <v>899</v>
      </c>
      <c r="K241" s="118"/>
      <c r="L241" s="118"/>
      <c r="M241" s="118"/>
      <c r="N241" s="129"/>
      <c r="O241" s="128">
        <f t="shared" si="62"/>
        <v>0</v>
      </c>
      <c r="P241" s="128">
        <f t="shared" si="63"/>
        <v>0</v>
      </c>
    </row>
    <row r="242" s="79" customFormat="1" ht="17.25" customHeight="1" spans="1:16">
      <c r="A242" s="120"/>
      <c r="B242" s="117"/>
      <c r="C242" s="121"/>
      <c r="D242" s="121"/>
      <c r="E242" s="121"/>
      <c r="F242" s="121"/>
      <c r="G242" s="123"/>
      <c r="H242" s="123"/>
      <c r="I242" s="113" t="s">
        <v>900</v>
      </c>
      <c r="J242" s="117" t="s">
        <v>901</v>
      </c>
      <c r="K242" s="118"/>
      <c r="L242" s="118"/>
      <c r="M242" s="118"/>
      <c r="N242" s="129"/>
      <c r="O242" s="128">
        <f t="shared" si="62"/>
        <v>0</v>
      </c>
      <c r="P242" s="128">
        <f t="shared" si="63"/>
        <v>0</v>
      </c>
    </row>
    <row r="243" s="79" customFormat="1" ht="17.25" customHeight="1" spans="1:16">
      <c r="A243" s="120"/>
      <c r="B243" s="117"/>
      <c r="C243" s="121"/>
      <c r="D243" s="121"/>
      <c r="E243" s="121"/>
      <c r="F243" s="121"/>
      <c r="G243" s="123"/>
      <c r="H243" s="123"/>
      <c r="I243" s="113" t="s">
        <v>100</v>
      </c>
      <c r="J243" s="117" t="s">
        <v>101</v>
      </c>
      <c r="K243" s="115">
        <f t="shared" ref="K243:N243" si="75">K244</f>
        <v>0</v>
      </c>
      <c r="L243" s="115">
        <f t="shared" si="75"/>
        <v>0</v>
      </c>
      <c r="M243" s="115">
        <f t="shared" si="75"/>
        <v>0</v>
      </c>
      <c r="N243" s="127">
        <f t="shared" si="75"/>
        <v>0</v>
      </c>
      <c r="O243" s="128">
        <f t="shared" si="62"/>
        <v>0</v>
      </c>
      <c r="P243" s="128">
        <f t="shared" si="63"/>
        <v>0</v>
      </c>
    </row>
    <row r="244" s="79" customFormat="1" ht="17.25" customHeight="1" spans="1:16">
      <c r="A244" s="120"/>
      <c r="B244" s="117"/>
      <c r="C244" s="121"/>
      <c r="D244" s="121"/>
      <c r="E244" s="121"/>
      <c r="F244" s="121"/>
      <c r="G244" s="123"/>
      <c r="H244" s="123"/>
      <c r="I244" s="113" t="s">
        <v>902</v>
      </c>
      <c r="J244" s="117" t="s">
        <v>413</v>
      </c>
      <c r="K244" s="137">
        <f t="shared" ref="K244:N244" si="76">K245+K246</f>
        <v>0</v>
      </c>
      <c r="L244" s="137">
        <f t="shared" si="76"/>
        <v>0</v>
      </c>
      <c r="M244" s="137">
        <f t="shared" si="76"/>
        <v>0</v>
      </c>
      <c r="N244" s="138">
        <f t="shared" si="76"/>
        <v>0</v>
      </c>
      <c r="O244" s="128">
        <f t="shared" si="62"/>
        <v>0</v>
      </c>
      <c r="P244" s="128">
        <f t="shared" si="63"/>
        <v>0</v>
      </c>
    </row>
    <row r="245" s="79" customFormat="1" ht="17.25" customHeight="1" spans="1:16">
      <c r="A245" s="120"/>
      <c r="B245" s="117"/>
      <c r="C245" s="121"/>
      <c r="D245" s="121"/>
      <c r="E245" s="121"/>
      <c r="F245" s="121"/>
      <c r="G245" s="123"/>
      <c r="H245" s="123"/>
      <c r="I245" s="113" t="s">
        <v>903</v>
      </c>
      <c r="J245" s="117" t="s">
        <v>904</v>
      </c>
      <c r="K245" s="118"/>
      <c r="L245" s="118"/>
      <c r="M245" s="118"/>
      <c r="N245" s="129"/>
      <c r="O245" s="128">
        <f t="shared" si="62"/>
        <v>0</v>
      </c>
      <c r="P245" s="128">
        <f t="shared" si="63"/>
        <v>0</v>
      </c>
    </row>
    <row r="246" s="79" customFormat="1" ht="17.25" customHeight="1" spans="1:16">
      <c r="A246" s="120"/>
      <c r="B246" s="117"/>
      <c r="C246" s="121"/>
      <c r="D246" s="121"/>
      <c r="E246" s="121"/>
      <c r="F246" s="121"/>
      <c r="G246" s="123"/>
      <c r="H246" s="123"/>
      <c r="I246" s="113" t="s">
        <v>905</v>
      </c>
      <c r="J246" s="117" t="s">
        <v>906</v>
      </c>
      <c r="K246" s="118"/>
      <c r="L246" s="118"/>
      <c r="M246" s="118"/>
      <c r="N246" s="129"/>
      <c r="O246" s="128">
        <f t="shared" si="62"/>
        <v>0</v>
      </c>
      <c r="P246" s="128">
        <f t="shared" si="63"/>
        <v>0</v>
      </c>
    </row>
    <row r="247" s="79" customFormat="1" ht="17.25" customHeight="1" spans="1:16">
      <c r="A247" s="120"/>
      <c r="B247" s="117"/>
      <c r="C247" s="121"/>
      <c r="D247" s="121"/>
      <c r="E247" s="121"/>
      <c r="F247" s="121"/>
      <c r="G247" s="123"/>
      <c r="H247" s="123"/>
      <c r="I247" s="113" t="s">
        <v>102</v>
      </c>
      <c r="J247" s="117" t="s">
        <v>103</v>
      </c>
      <c r="K247" s="115">
        <f t="shared" ref="K247:N247" si="77">K248</f>
        <v>0</v>
      </c>
      <c r="L247" s="115">
        <f t="shared" si="77"/>
        <v>0</v>
      </c>
      <c r="M247" s="115">
        <f t="shared" si="77"/>
        <v>0</v>
      </c>
      <c r="N247" s="127">
        <f t="shared" si="77"/>
        <v>0</v>
      </c>
      <c r="O247" s="128">
        <f t="shared" si="62"/>
        <v>0</v>
      </c>
      <c r="P247" s="128">
        <f t="shared" si="63"/>
        <v>0</v>
      </c>
    </row>
    <row r="248" s="79" customFormat="1" ht="17.25" customHeight="1" spans="1:16">
      <c r="A248" s="120"/>
      <c r="B248" s="117"/>
      <c r="C248" s="121"/>
      <c r="D248" s="121"/>
      <c r="E248" s="121"/>
      <c r="F248" s="121"/>
      <c r="G248" s="123"/>
      <c r="H248" s="123"/>
      <c r="I248" s="113" t="s">
        <v>907</v>
      </c>
      <c r="J248" s="117" t="s">
        <v>413</v>
      </c>
      <c r="K248" s="137">
        <f t="shared" ref="K248:N248" si="78">K249+K250</f>
        <v>0</v>
      </c>
      <c r="L248" s="137">
        <f t="shared" si="78"/>
        <v>0</v>
      </c>
      <c r="M248" s="137">
        <f t="shared" si="78"/>
        <v>0</v>
      </c>
      <c r="N248" s="138">
        <f t="shared" si="78"/>
        <v>0</v>
      </c>
      <c r="O248" s="128">
        <f t="shared" si="62"/>
        <v>0</v>
      </c>
      <c r="P248" s="128">
        <f t="shared" si="63"/>
        <v>0</v>
      </c>
    </row>
    <row r="249" s="79" customFormat="1" ht="17.25" customHeight="1" spans="1:16">
      <c r="A249" s="120"/>
      <c r="B249" s="117"/>
      <c r="C249" s="121"/>
      <c r="D249" s="121"/>
      <c r="E249" s="121"/>
      <c r="F249" s="121"/>
      <c r="G249" s="123"/>
      <c r="H249" s="123"/>
      <c r="I249" s="113" t="s">
        <v>908</v>
      </c>
      <c r="J249" s="117" t="s">
        <v>909</v>
      </c>
      <c r="K249" s="118"/>
      <c r="L249" s="118"/>
      <c r="M249" s="118"/>
      <c r="N249" s="129"/>
      <c r="O249" s="128">
        <f t="shared" si="62"/>
        <v>0</v>
      </c>
      <c r="P249" s="128">
        <f t="shared" si="63"/>
        <v>0</v>
      </c>
    </row>
    <row r="250" s="79" customFormat="1" ht="17.25" customHeight="1" spans="1:16">
      <c r="A250" s="120"/>
      <c r="B250" s="117"/>
      <c r="C250" s="121"/>
      <c r="D250" s="121"/>
      <c r="E250" s="121"/>
      <c r="F250" s="121"/>
      <c r="G250" s="123"/>
      <c r="H250" s="123"/>
      <c r="I250" s="113" t="s">
        <v>910</v>
      </c>
      <c r="J250" s="117" t="s">
        <v>911</v>
      </c>
      <c r="K250" s="118"/>
      <c r="L250" s="118"/>
      <c r="M250" s="118"/>
      <c r="N250" s="145"/>
      <c r="O250" s="128">
        <f t="shared" si="62"/>
        <v>0</v>
      </c>
      <c r="P250" s="128">
        <f t="shared" si="63"/>
        <v>0</v>
      </c>
    </row>
    <row r="251" s="79" customFormat="1" ht="17.25" customHeight="1" spans="1:16">
      <c r="A251" s="120"/>
      <c r="B251" s="117"/>
      <c r="C251" s="121"/>
      <c r="D251" s="121"/>
      <c r="E251" s="121"/>
      <c r="F251" s="121"/>
      <c r="G251" s="123"/>
      <c r="H251" s="123"/>
      <c r="I251" s="113" t="s">
        <v>104</v>
      </c>
      <c r="J251" s="117" t="s">
        <v>105</v>
      </c>
      <c r="K251" s="115">
        <f t="shared" ref="K251:N251" si="79">K252</f>
        <v>0</v>
      </c>
      <c r="L251" s="115">
        <f t="shared" si="79"/>
        <v>0</v>
      </c>
      <c r="M251" s="115">
        <f t="shared" si="79"/>
        <v>0</v>
      </c>
      <c r="N251" s="127">
        <f t="shared" si="79"/>
        <v>0</v>
      </c>
      <c r="O251" s="128">
        <f t="shared" si="62"/>
        <v>0</v>
      </c>
      <c r="P251" s="128">
        <f t="shared" si="63"/>
        <v>0</v>
      </c>
    </row>
    <row r="252" s="79" customFormat="1" ht="17.25" customHeight="1" spans="1:16">
      <c r="A252" s="120"/>
      <c r="B252" s="117"/>
      <c r="C252" s="121"/>
      <c r="D252" s="121"/>
      <c r="E252" s="121"/>
      <c r="F252" s="121"/>
      <c r="G252" s="123"/>
      <c r="H252" s="123"/>
      <c r="I252" s="113" t="s">
        <v>912</v>
      </c>
      <c r="J252" s="117" t="s">
        <v>413</v>
      </c>
      <c r="K252" s="137">
        <f t="shared" ref="K252:N252" si="80">K253+K254+K255</f>
        <v>0</v>
      </c>
      <c r="L252" s="137">
        <f t="shared" si="80"/>
        <v>0</v>
      </c>
      <c r="M252" s="137">
        <f t="shared" si="80"/>
        <v>0</v>
      </c>
      <c r="N252" s="138">
        <f t="shared" si="80"/>
        <v>0</v>
      </c>
      <c r="O252" s="128">
        <f t="shared" si="62"/>
        <v>0</v>
      </c>
      <c r="P252" s="128">
        <f t="shared" si="63"/>
        <v>0</v>
      </c>
    </row>
    <row r="253" s="79" customFormat="1" ht="17.25" customHeight="1" spans="1:16">
      <c r="A253" s="120"/>
      <c r="B253" s="117"/>
      <c r="C253" s="121"/>
      <c r="D253" s="121"/>
      <c r="E253" s="121"/>
      <c r="F253" s="121"/>
      <c r="G253" s="123"/>
      <c r="H253" s="123"/>
      <c r="I253" s="113" t="s">
        <v>913</v>
      </c>
      <c r="J253" s="117" t="s">
        <v>914</v>
      </c>
      <c r="K253" s="118"/>
      <c r="L253" s="118"/>
      <c r="M253" s="118"/>
      <c r="N253" s="129"/>
      <c r="O253" s="128">
        <f t="shared" si="62"/>
        <v>0</v>
      </c>
      <c r="P253" s="128">
        <f t="shared" si="63"/>
        <v>0</v>
      </c>
    </row>
    <row r="254" s="79" customFormat="1" ht="17.25" customHeight="1" spans="1:16">
      <c r="A254" s="120"/>
      <c r="B254" s="117"/>
      <c r="C254" s="121"/>
      <c r="D254" s="121"/>
      <c r="E254" s="121"/>
      <c r="F254" s="121"/>
      <c r="G254" s="123"/>
      <c r="H254" s="123"/>
      <c r="I254" s="113" t="s">
        <v>915</v>
      </c>
      <c r="J254" s="117" t="s">
        <v>916</v>
      </c>
      <c r="K254" s="118"/>
      <c r="L254" s="118"/>
      <c r="M254" s="118"/>
      <c r="N254" s="129"/>
      <c r="O254" s="128">
        <f t="shared" si="62"/>
        <v>0</v>
      </c>
      <c r="P254" s="128">
        <f t="shared" si="63"/>
        <v>0</v>
      </c>
    </row>
    <row r="255" s="79" customFormat="1" ht="17.25" customHeight="1" spans="1:16">
      <c r="A255" s="120"/>
      <c r="B255" s="117"/>
      <c r="C255" s="121"/>
      <c r="D255" s="121"/>
      <c r="E255" s="121"/>
      <c r="F255" s="121"/>
      <c r="G255" s="123"/>
      <c r="H255" s="123"/>
      <c r="I255" s="113" t="s">
        <v>917</v>
      </c>
      <c r="J255" s="117" t="s">
        <v>918</v>
      </c>
      <c r="K255" s="118"/>
      <c r="L255" s="118"/>
      <c r="M255" s="118"/>
      <c r="N255" s="129"/>
      <c r="O255" s="128">
        <f t="shared" si="62"/>
        <v>0</v>
      </c>
      <c r="P255" s="128">
        <f t="shared" si="63"/>
        <v>0</v>
      </c>
    </row>
    <row r="256" s="79" customFormat="1" ht="17.25" customHeight="1" spans="1:16">
      <c r="A256" s="120"/>
      <c r="B256" s="117"/>
      <c r="C256" s="121"/>
      <c r="D256" s="121"/>
      <c r="E256" s="121"/>
      <c r="F256" s="121"/>
      <c r="G256" s="123"/>
      <c r="H256" s="123"/>
      <c r="I256" s="113" t="s">
        <v>108</v>
      </c>
      <c r="J256" s="117" t="s">
        <v>109</v>
      </c>
      <c r="K256" s="137">
        <f t="shared" ref="K256:N256" si="81">K257+K261+K270+K272+K274+K286</f>
        <v>0</v>
      </c>
      <c r="L256" s="137">
        <f t="shared" si="81"/>
        <v>0</v>
      </c>
      <c r="M256" s="137">
        <f t="shared" si="81"/>
        <v>25177</v>
      </c>
      <c r="N256" s="137">
        <f t="shared" si="81"/>
        <v>411.36</v>
      </c>
      <c r="O256" s="128">
        <f t="shared" si="62"/>
        <v>0</v>
      </c>
      <c r="P256" s="128">
        <f t="shared" si="63"/>
        <v>0.0163387218493069</v>
      </c>
    </row>
    <row r="257" s="79" customFormat="1" ht="17.25" customHeight="1" spans="1:16">
      <c r="A257" s="120"/>
      <c r="B257" s="117"/>
      <c r="C257" s="121"/>
      <c r="D257" s="121"/>
      <c r="E257" s="121"/>
      <c r="F257" s="121"/>
      <c r="G257" s="123"/>
      <c r="H257" s="123"/>
      <c r="I257" s="113" t="s">
        <v>919</v>
      </c>
      <c r="J257" s="117" t="s">
        <v>920</v>
      </c>
      <c r="K257" s="115">
        <f t="shared" ref="K257:N257" si="82">SUM(K258:K260)</f>
        <v>0</v>
      </c>
      <c r="L257" s="115">
        <f t="shared" si="82"/>
        <v>0</v>
      </c>
      <c r="M257" s="115">
        <f t="shared" si="82"/>
        <v>24500</v>
      </c>
      <c r="N257" s="127">
        <f t="shared" si="82"/>
        <v>0</v>
      </c>
      <c r="O257" s="128">
        <f t="shared" si="62"/>
        <v>0</v>
      </c>
      <c r="P257" s="128">
        <f t="shared" si="63"/>
        <v>0</v>
      </c>
    </row>
    <row r="258" s="79" customFormat="1" ht="17.25" customHeight="1" spans="1:16">
      <c r="A258" s="120"/>
      <c r="B258" s="117"/>
      <c r="C258" s="121"/>
      <c r="D258" s="121"/>
      <c r="E258" s="121"/>
      <c r="F258" s="121"/>
      <c r="G258" s="123"/>
      <c r="H258" s="123"/>
      <c r="I258" s="113" t="s">
        <v>921</v>
      </c>
      <c r="J258" s="117" t="s">
        <v>922</v>
      </c>
      <c r="K258" s="118"/>
      <c r="L258" s="118"/>
      <c r="M258" s="118"/>
      <c r="N258" s="129"/>
      <c r="O258" s="128">
        <f t="shared" si="62"/>
        <v>0</v>
      </c>
      <c r="P258" s="128">
        <f t="shared" si="63"/>
        <v>0</v>
      </c>
    </row>
    <row r="259" s="79" customFormat="1" ht="17.25" customHeight="1" spans="1:16">
      <c r="A259" s="120"/>
      <c r="B259" s="117"/>
      <c r="C259" s="121"/>
      <c r="D259" s="121"/>
      <c r="E259" s="121"/>
      <c r="F259" s="121"/>
      <c r="G259" s="123"/>
      <c r="H259" s="123"/>
      <c r="I259" s="113" t="s">
        <v>923</v>
      </c>
      <c r="J259" s="117" t="s">
        <v>924</v>
      </c>
      <c r="K259" s="118"/>
      <c r="L259" s="118"/>
      <c r="M259" s="118">
        <v>24500</v>
      </c>
      <c r="N259" s="129"/>
      <c r="O259" s="128">
        <f t="shared" si="62"/>
        <v>0</v>
      </c>
      <c r="P259" s="128">
        <f t="shared" si="63"/>
        <v>0</v>
      </c>
    </row>
    <row r="260" s="79" customFormat="1" ht="17.25" customHeight="1" spans="1:16">
      <c r="A260" s="120"/>
      <c r="B260" s="117"/>
      <c r="C260" s="121"/>
      <c r="D260" s="121"/>
      <c r="E260" s="121"/>
      <c r="F260" s="121"/>
      <c r="G260" s="123"/>
      <c r="H260" s="123"/>
      <c r="I260" s="113" t="s">
        <v>925</v>
      </c>
      <c r="J260" s="117" t="s">
        <v>926</v>
      </c>
      <c r="K260" s="118"/>
      <c r="L260" s="118"/>
      <c r="M260" s="118"/>
      <c r="N260" s="129"/>
      <c r="O260" s="128">
        <f t="shared" si="62"/>
        <v>0</v>
      </c>
      <c r="P260" s="128">
        <f t="shared" si="63"/>
        <v>0</v>
      </c>
    </row>
    <row r="261" s="79" customFormat="1" ht="17.25" customHeight="1" spans="1:16">
      <c r="A261" s="120"/>
      <c r="B261" s="117"/>
      <c r="C261" s="121"/>
      <c r="D261" s="121"/>
      <c r="E261" s="121"/>
      <c r="F261" s="121"/>
      <c r="G261" s="123"/>
      <c r="H261" s="123"/>
      <c r="I261" s="113" t="s">
        <v>927</v>
      </c>
      <c r="J261" s="117" t="s">
        <v>928</v>
      </c>
      <c r="K261" s="115">
        <f t="shared" ref="K261:N261" si="83">SUM(K262:K269)</f>
        <v>0</v>
      </c>
      <c r="L261" s="115">
        <f t="shared" si="83"/>
        <v>0</v>
      </c>
      <c r="M261" s="115">
        <f t="shared" si="83"/>
        <v>0</v>
      </c>
      <c r="N261" s="127">
        <f t="shared" si="83"/>
        <v>0</v>
      </c>
      <c r="O261" s="128">
        <f t="shared" si="62"/>
        <v>0</v>
      </c>
      <c r="P261" s="128">
        <f t="shared" si="63"/>
        <v>0</v>
      </c>
    </row>
    <row r="262" s="79" customFormat="1" ht="17.25" customHeight="1" spans="1:16">
      <c r="A262" s="120"/>
      <c r="B262" s="117"/>
      <c r="C262" s="121"/>
      <c r="D262" s="121"/>
      <c r="E262" s="121"/>
      <c r="F262" s="121"/>
      <c r="G262" s="123"/>
      <c r="H262" s="123"/>
      <c r="I262" s="113" t="s">
        <v>929</v>
      </c>
      <c r="J262" s="117" t="s">
        <v>930</v>
      </c>
      <c r="K262" s="118"/>
      <c r="L262" s="118"/>
      <c r="M262" s="118"/>
      <c r="N262" s="129"/>
      <c r="O262" s="128">
        <f t="shared" si="62"/>
        <v>0</v>
      </c>
      <c r="P262" s="128">
        <f t="shared" si="63"/>
        <v>0</v>
      </c>
    </row>
    <row r="263" s="79" customFormat="1" ht="17.25" customHeight="1" spans="1:16">
      <c r="A263" s="120"/>
      <c r="B263" s="117"/>
      <c r="C263" s="121"/>
      <c r="D263" s="121"/>
      <c r="E263" s="121"/>
      <c r="F263" s="121"/>
      <c r="G263" s="123"/>
      <c r="H263" s="123"/>
      <c r="I263" s="113" t="s">
        <v>931</v>
      </c>
      <c r="J263" s="117" t="s">
        <v>932</v>
      </c>
      <c r="K263" s="118"/>
      <c r="L263" s="118"/>
      <c r="M263" s="118"/>
      <c r="N263" s="129"/>
      <c r="O263" s="128">
        <f t="shared" ref="O263:O326" si="84">IFERROR($N263/K263,)</f>
        <v>0</v>
      </c>
      <c r="P263" s="128">
        <f t="shared" ref="P263:P326" si="85">IFERROR($N263/M263,)</f>
        <v>0</v>
      </c>
    </row>
    <row r="264" s="79" customFormat="1" ht="17.25" customHeight="1" spans="1:16">
      <c r="A264" s="120"/>
      <c r="B264" s="117"/>
      <c r="C264" s="121"/>
      <c r="D264" s="121"/>
      <c r="E264" s="121"/>
      <c r="F264" s="121"/>
      <c r="G264" s="123"/>
      <c r="H264" s="123"/>
      <c r="I264" s="113" t="s">
        <v>933</v>
      </c>
      <c r="J264" s="117" t="s">
        <v>934</v>
      </c>
      <c r="K264" s="118"/>
      <c r="L264" s="118"/>
      <c r="M264" s="118"/>
      <c r="N264" s="129"/>
      <c r="O264" s="128">
        <f t="shared" si="84"/>
        <v>0</v>
      </c>
      <c r="P264" s="128">
        <f t="shared" si="85"/>
        <v>0</v>
      </c>
    </row>
    <row r="265" s="79" customFormat="1" ht="17.25" customHeight="1" spans="1:16">
      <c r="A265" s="120"/>
      <c r="B265" s="117"/>
      <c r="C265" s="121"/>
      <c r="D265" s="121"/>
      <c r="E265" s="121"/>
      <c r="F265" s="121"/>
      <c r="G265" s="123"/>
      <c r="H265" s="123"/>
      <c r="I265" s="113" t="s">
        <v>935</v>
      </c>
      <c r="J265" s="117" t="s">
        <v>936</v>
      </c>
      <c r="K265" s="118"/>
      <c r="L265" s="118"/>
      <c r="M265" s="118"/>
      <c r="N265" s="129"/>
      <c r="O265" s="128">
        <f t="shared" si="84"/>
        <v>0</v>
      </c>
      <c r="P265" s="128">
        <f t="shared" si="85"/>
        <v>0</v>
      </c>
    </row>
    <row r="266" s="79" customFormat="1" ht="17.25" customHeight="1" spans="1:16">
      <c r="A266" s="120"/>
      <c r="B266" s="117"/>
      <c r="C266" s="121"/>
      <c r="D266" s="121"/>
      <c r="E266" s="121"/>
      <c r="F266" s="121"/>
      <c r="G266" s="123"/>
      <c r="H266" s="123"/>
      <c r="I266" s="113" t="s">
        <v>937</v>
      </c>
      <c r="J266" s="117" t="s">
        <v>938</v>
      </c>
      <c r="K266" s="118"/>
      <c r="L266" s="118"/>
      <c r="M266" s="118"/>
      <c r="N266" s="129"/>
      <c r="O266" s="128">
        <f t="shared" si="84"/>
        <v>0</v>
      </c>
      <c r="P266" s="128">
        <f t="shared" si="85"/>
        <v>0</v>
      </c>
    </row>
    <row r="267" s="79" customFormat="1" ht="17.25" customHeight="1" spans="1:16">
      <c r="A267" s="120"/>
      <c r="B267" s="117"/>
      <c r="C267" s="121"/>
      <c r="D267" s="121"/>
      <c r="E267" s="121"/>
      <c r="F267" s="121"/>
      <c r="G267" s="123"/>
      <c r="H267" s="123"/>
      <c r="I267" s="113" t="s">
        <v>939</v>
      </c>
      <c r="J267" s="117" t="s">
        <v>940</v>
      </c>
      <c r="K267" s="118"/>
      <c r="L267" s="118"/>
      <c r="M267" s="118"/>
      <c r="N267" s="129"/>
      <c r="O267" s="128">
        <f t="shared" si="84"/>
        <v>0</v>
      </c>
      <c r="P267" s="128">
        <f t="shared" si="85"/>
        <v>0</v>
      </c>
    </row>
    <row r="268" s="79" customFormat="1" ht="17.25" customHeight="1" spans="1:16">
      <c r="A268" s="120"/>
      <c r="B268" s="117"/>
      <c r="C268" s="121"/>
      <c r="D268" s="121"/>
      <c r="E268" s="121"/>
      <c r="F268" s="121"/>
      <c r="G268" s="123"/>
      <c r="H268" s="123"/>
      <c r="I268" s="113" t="s">
        <v>941</v>
      </c>
      <c r="J268" s="117" t="s">
        <v>942</v>
      </c>
      <c r="K268" s="118"/>
      <c r="L268" s="118"/>
      <c r="M268" s="118"/>
      <c r="N268" s="129"/>
      <c r="O268" s="128">
        <f t="shared" si="84"/>
        <v>0</v>
      </c>
      <c r="P268" s="128">
        <f t="shared" si="85"/>
        <v>0</v>
      </c>
    </row>
    <row r="269" s="79" customFormat="1" ht="17.25" customHeight="1" spans="1:16">
      <c r="A269" s="120"/>
      <c r="B269" s="117"/>
      <c r="C269" s="121"/>
      <c r="D269" s="121"/>
      <c r="E269" s="121"/>
      <c r="F269" s="121"/>
      <c r="G269" s="123"/>
      <c r="H269" s="123"/>
      <c r="I269" s="113" t="s">
        <v>943</v>
      </c>
      <c r="J269" s="117" t="s">
        <v>944</v>
      </c>
      <c r="K269" s="118"/>
      <c r="L269" s="118"/>
      <c r="M269" s="118"/>
      <c r="N269" s="129"/>
      <c r="O269" s="128">
        <f t="shared" si="84"/>
        <v>0</v>
      </c>
      <c r="P269" s="128">
        <f t="shared" si="85"/>
        <v>0</v>
      </c>
    </row>
    <row r="270" s="79" customFormat="1" ht="17.25" customHeight="1" spans="1:16">
      <c r="A270" s="120"/>
      <c r="B270" s="117"/>
      <c r="C270" s="121"/>
      <c r="D270" s="121"/>
      <c r="E270" s="121"/>
      <c r="F270" s="121"/>
      <c r="G270" s="123"/>
      <c r="H270" s="123"/>
      <c r="I270" s="113" t="s">
        <v>945</v>
      </c>
      <c r="J270" s="117" t="s">
        <v>946</v>
      </c>
      <c r="K270" s="115">
        <f t="shared" ref="K270:N270" si="86">K271</f>
        <v>0</v>
      </c>
      <c r="L270" s="115">
        <f t="shared" si="86"/>
        <v>0</v>
      </c>
      <c r="M270" s="115">
        <f t="shared" si="86"/>
        <v>0</v>
      </c>
      <c r="N270" s="127">
        <f t="shared" si="86"/>
        <v>0</v>
      </c>
      <c r="O270" s="128">
        <f t="shared" si="84"/>
        <v>0</v>
      </c>
      <c r="P270" s="128">
        <f t="shared" si="85"/>
        <v>0</v>
      </c>
    </row>
    <row r="271" s="79" customFormat="1" ht="17.25" customHeight="1" spans="1:16">
      <c r="A271" s="120"/>
      <c r="B271" s="117"/>
      <c r="C271" s="121"/>
      <c r="D271" s="121"/>
      <c r="E271" s="121"/>
      <c r="F271" s="121"/>
      <c r="G271" s="123"/>
      <c r="H271" s="123"/>
      <c r="I271" s="113" t="s">
        <v>947</v>
      </c>
      <c r="J271" s="117" t="s">
        <v>946</v>
      </c>
      <c r="K271" s="118"/>
      <c r="L271" s="118"/>
      <c r="M271" s="118"/>
      <c r="N271" s="129"/>
      <c r="O271" s="128">
        <f t="shared" si="84"/>
        <v>0</v>
      </c>
      <c r="P271" s="128">
        <f t="shared" si="85"/>
        <v>0</v>
      </c>
    </row>
    <row r="272" s="79" customFormat="1" ht="17.25" customHeight="1" spans="1:16">
      <c r="A272" s="120"/>
      <c r="B272" s="117"/>
      <c r="C272" s="121"/>
      <c r="D272" s="121"/>
      <c r="E272" s="121"/>
      <c r="F272" s="121"/>
      <c r="G272" s="123"/>
      <c r="H272" s="123"/>
      <c r="I272" s="113" t="s">
        <v>948</v>
      </c>
      <c r="J272" s="117" t="s">
        <v>949</v>
      </c>
      <c r="K272" s="115">
        <f t="shared" ref="K272:N272" si="87">K273</f>
        <v>0</v>
      </c>
      <c r="L272" s="115">
        <f t="shared" si="87"/>
        <v>0</v>
      </c>
      <c r="M272" s="115">
        <f t="shared" si="87"/>
        <v>0</v>
      </c>
      <c r="N272" s="127">
        <f t="shared" si="87"/>
        <v>0</v>
      </c>
      <c r="O272" s="128">
        <f t="shared" si="84"/>
        <v>0</v>
      </c>
      <c r="P272" s="128">
        <f t="shared" si="85"/>
        <v>0</v>
      </c>
    </row>
    <row r="273" s="79" customFormat="1" ht="17.25" customHeight="1" spans="1:16">
      <c r="A273" s="120"/>
      <c r="B273" s="117"/>
      <c r="C273" s="121"/>
      <c r="D273" s="121"/>
      <c r="E273" s="121"/>
      <c r="F273" s="121"/>
      <c r="G273" s="123"/>
      <c r="H273" s="123"/>
      <c r="I273" s="113" t="s">
        <v>950</v>
      </c>
      <c r="J273" s="117" t="s">
        <v>949</v>
      </c>
      <c r="K273" s="118"/>
      <c r="L273" s="118"/>
      <c r="M273" s="118"/>
      <c r="N273" s="129"/>
      <c r="O273" s="128">
        <f t="shared" si="84"/>
        <v>0</v>
      </c>
      <c r="P273" s="128">
        <f t="shared" si="85"/>
        <v>0</v>
      </c>
    </row>
    <row r="274" s="79" customFormat="1" ht="17.25" customHeight="1" spans="1:16">
      <c r="A274" s="120"/>
      <c r="B274" s="117"/>
      <c r="C274" s="121"/>
      <c r="D274" s="121"/>
      <c r="E274" s="121"/>
      <c r="F274" s="121"/>
      <c r="G274" s="123"/>
      <c r="H274" s="123"/>
      <c r="I274" s="113" t="s">
        <v>951</v>
      </c>
      <c r="J274" s="117" t="s">
        <v>952</v>
      </c>
      <c r="K274" s="115">
        <f t="shared" ref="K274:N274" si="88">SUM(K275:K285)</f>
        <v>0</v>
      </c>
      <c r="L274" s="115">
        <f t="shared" si="88"/>
        <v>0</v>
      </c>
      <c r="M274" s="115">
        <f t="shared" si="88"/>
        <v>677</v>
      </c>
      <c r="N274" s="127">
        <f t="shared" si="88"/>
        <v>411.36</v>
      </c>
      <c r="O274" s="128">
        <f t="shared" si="84"/>
        <v>0</v>
      </c>
      <c r="P274" s="128">
        <f t="shared" si="85"/>
        <v>0.607621861152142</v>
      </c>
    </row>
    <row r="275" s="79" customFormat="1" ht="17.25" customHeight="1" spans="1:16">
      <c r="A275" s="120"/>
      <c r="B275" s="117"/>
      <c r="C275" s="121"/>
      <c r="D275" s="121"/>
      <c r="E275" s="121"/>
      <c r="F275" s="121"/>
      <c r="G275" s="123"/>
      <c r="H275" s="123"/>
      <c r="I275" s="113" t="s">
        <v>953</v>
      </c>
      <c r="J275" s="117" t="s">
        <v>954</v>
      </c>
      <c r="K275" s="118"/>
      <c r="L275" s="118"/>
      <c r="M275" s="118"/>
      <c r="N275" s="129"/>
      <c r="O275" s="128">
        <f t="shared" si="84"/>
        <v>0</v>
      </c>
      <c r="P275" s="128">
        <f t="shared" si="85"/>
        <v>0</v>
      </c>
    </row>
    <row r="276" s="79" customFormat="1" ht="17.25" customHeight="1" spans="1:16">
      <c r="A276" s="120"/>
      <c r="B276" s="117"/>
      <c r="C276" s="121"/>
      <c r="D276" s="121"/>
      <c r="E276" s="121"/>
      <c r="F276" s="121"/>
      <c r="G276" s="123"/>
      <c r="H276" s="123"/>
      <c r="I276" s="113" t="s">
        <v>955</v>
      </c>
      <c r="J276" s="117" t="s">
        <v>956</v>
      </c>
      <c r="K276" s="118"/>
      <c r="L276" s="118"/>
      <c r="M276" s="118">
        <v>436</v>
      </c>
      <c r="N276" s="129">
        <v>411.36</v>
      </c>
      <c r="O276" s="128">
        <f t="shared" si="84"/>
        <v>0</v>
      </c>
      <c r="P276" s="128">
        <f t="shared" si="85"/>
        <v>0.94348623853211</v>
      </c>
    </row>
    <row r="277" s="79" customFormat="1" ht="17.25" customHeight="1" spans="1:16">
      <c r="A277" s="120"/>
      <c r="B277" s="117"/>
      <c r="C277" s="121"/>
      <c r="D277" s="121"/>
      <c r="E277" s="121"/>
      <c r="F277" s="121"/>
      <c r="G277" s="123"/>
      <c r="H277" s="123"/>
      <c r="I277" s="113" t="s">
        <v>957</v>
      </c>
      <c r="J277" s="117" t="s">
        <v>958</v>
      </c>
      <c r="K277" s="118"/>
      <c r="L277" s="118"/>
      <c r="M277" s="118"/>
      <c r="N277" s="129"/>
      <c r="O277" s="128">
        <f t="shared" si="84"/>
        <v>0</v>
      </c>
      <c r="P277" s="128">
        <f t="shared" si="85"/>
        <v>0</v>
      </c>
    </row>
    <row r="278" s="79" customFormat="1" ht="17.25" customHeight="1" spans="1:16">
      <c r="A278" s="120"/>
      <c r="B278" s="117"/>
      <c r="C278" s="121"/>
      <c r="D278" s="121"/>
      <c r="E278" s="121"/>
      <c r="F278" s="121"/>
      <c r="G278" s="123"/>
      <c r="H278" s="123"/>
      <c r="I278" s="113" t="s">
        <v>959</v>
      </c>
      <c r="J278" s="117" t="s">
        <v>960</v>
      </c>
      <c r="K278" s="118"/>
      <c r="L278" s="118"/>
      <c r="M278" s="118"/>
      <c r="N278" s="129"/>
      <c r="O278" s="128">
        <f t="shared" si="84"/>
        <v>0</v>
      </c>
      <c r="P278" s="128">
        <f t="shared" si="85"/>
        <v>0</v>
      </c>
    </row>
    <row r="279" s="79" customFormat="1" ht="17.25" customHeight="1" spans="1:16">
      <c r="A279" s="120"/>
      <c r="B279" s="117"/>
      <c r="C279" s="121"/>
      <c r="D279" s="121"/>
      <c r="E279" s="121"/>
      <c r="F279" s="121"/>
      <c r="G279" s="123"/>
      <c r="H279" s="123"/>
      <c r="I279" s="113" t="s">
        <v>961</v>
      </c>
      <c r="J279" s="117" t="s">
        <v>962</v>
      </c>
      <c r="K279" s="118"/>
      <c r="L279" s="118"/>
      <c r="M279" s="118"/>
      <c r="N279" s="129"/>
      <c r="O279" s="128">
        <f t="shared" si="84"/>
        <v>0</v>
      </c>
      <c r="P279" s="128">
        <f t="shared" si="85"/>
        <v>0</v>
      </c>
    </row>
    <row r="280" s="79" customFormat="1" ht="17.25" customHeight="1" spans="1:16">
      <c r="A280" s="120"/>
      <c r="B280" s="117"/>
      <c r="C280" s="121"/>
      <c r="D280" s="121"/>
      <c r="E280" s="121"/>
      <c r="F280" s="121"/>
      <c r="G280" s="123"/>
      <c r="H280" s="123"/>
      <c r="I280" s="113" t="s">
        <v>963</v>
      </c>
      <c r="J280" s="117" t="s">
        <v>964</v>
      </c>
      <c r="K280" s="118"/>
      <c r="L280" s="118"/>
      <c r="M280" s="118">
        <v>241</v>
      </c>
      <c r="N280" s="129"/>
      <c r="O280" s="128">
        <f t="shared" si="84"/>
        <v>0</v>
      </c>
      <c r="P280" s="128">
        <f t="shared" si="85"/>
        <v>0</v>
      </c>
    </row>
    <row r="281" s="79" customFormat="1" ht="17.25" customHeight="1" spans="1:16">
      <c r="A281" s="120"/>
      <c r="B281" s="117"/>
      <c r="C281" s="121"/>
      <c r="D281" s="121"/>
      <c r="E281" s="121"/>
      <c r="F281" s="121"/>
      <c r="G281" s="123"/>
      <c r="H281" s="123"/>
      <c r="I281" s="113" t="s">
        <v>965</v>
      </c>
      <c r="J281" s="117" t="s">
        <v>966</v>
      </c>
      <c r="K281" s="118"/>
      <c r="L281" s="118"/>
      <c r="M281" s="118"/>
      <c r="N281" s="129"/>
      <c r="O281" s="128">
        <f t="shared" si="84"/>
        <v>0</v>
      </c>
      <c r="P281" s="128">
        <f t="shared" si="85"/>
        <v>0</v>
      </c>
    </row>
    <row r="282" s="79" customFormat="1" ht="17.25" customHeight="1" spans="1:16">
      <c r="A282" s="120"/>
      <c r="B282" s="117"/>
      <c r="C282" s="121"/>
      <c r="D282" s="121"/>
      <c r="E282" s="121"/>
      <c r="F282" s="121"/>
      <c r="G282" s="123"/>
      <c r="H282" s="123"/>
      <c r="I282" s="113" t="s">
        <v>967</v>
      </c>
      <c r="J282" s="117" t="s">
        <v>968</v>
      </c>
      <c r="K282" s="118"/>
      <c r="L282" s="118"/>
      <c r="M282" s="118"/>
      <c r="N282" s="129"/>
      <c r="O282" s="128">
        <f t="shared" si="84"/>
        <v>0</v>
      </c>
      <c r="P282" s="128">
        <f t="shared" si="85"/>
        <v>0</v>
      </c>
    </row>
    <row r="283" s="79" customFormat="1" ht="17.25" customHeight="1" spans="1:16">
      <c r="A283" s="120"/>
      <c r="B283" s="117"/>
      <c r="C283" s="121"/>
      <c r="D283" s="121"/>
      <c r="E283" s="121"/>
      <c r="F283" s="121"/>
      <c r="G283" s="123"/>
      <c r="H283" s="123"/>
      <c r="I283" s="113" t="s">
        <v>969</v>
      </c>
      <c r="J283" s="117" t="s">
        <v>970</v>
      </c>
      <c r="K283" s="118"/>
      <c r="L283" s="118"/>
      <c r="M283" s="118"/>
      <c r="N283" s="129"/>
      <c r="O283" s="128">
        <f t="shared" si="84"/>
        <v>0</v>
      </c>
      <c r="P283" s="128">
        <f t="shared" si="85"/>
        <v>0</v>
      </c>
    </row>
    <row r="284" s="79" customFormat="1" ht="17.25" customHeight="1" spans="1:16">
      <c r="A284" s="120"/>
      <c r="B284" s="117"/>
      <c r="C284" s="121"/>
      <c r="D284" s="121"/>
      <c r="E284" s="121"/>
      <c r="F284" s="121"/>
      <c r="G284" s="123"/>
      <c r="H284" s="123"/>
      <c r="I284" s="113" t="s">
        <v>971</v>
      </c>
      <c r="J284" s="117" t="s">
        <v>972</v>
      </c>
      <c r="K284" s="118"/>
      <c r="L284" s="118"/>
      <c r="M284" s="118"/>
      <c r="N284" s="129"/>
      <c r="O284" s="128">
        <f t="shared" si="84"/>
        <v>0</v>
      </c>
      <c r="P284" s="128">
        <f t="shared" si="85"/>
        <v>0</v>
      </c>
    </row>
    <row r="285" s="79" customFormat="1" ht="17.25" customHeight="1" spans="1:16">
      <c r="A285" s="120"/>
      <c r="B285" s="117"/>
      <c r="C285" s="121"/>
      <c r="D285" s="121"/>
      <c r="E285" s="121"/>
      <c r="F285" s="121"/>
      <c r="G285" s="123"/>
      <c r="H285" s="123"/>
      <c r="I285" s="113" t="s">
        <v>973</v>
      </c>
      <c r="J285" s="117" t="s">
        <v>974</v>
      </c>
      <c r="K285" s="118"/>
      <c r="L285" s="118"/>
      <c r="M285" s="118"/>
      <c r="N285" s="129"/>
      <c r="O285" s="128">
        <f t="shared" si="84"/>
        <v>0</v>
      </c>
      <c r="P285" s="128">
        <f t="shared" si="85"/>
        <v>0</v>
      </c>
    </row>
    <row r="286" s="79" customFormat="1" ht="17.25" customHeight="1" spans="1:16">
      <c r="A286" s="120"/>
      <c r="B286" s="117"/>
      <c r="C286" s="121"/>
      <c r="D286" s="121"/>
      <c r="E286" s="121"/>
      <c r="F286" s="121"/>
      <c r="G286" s="123"/>
      <c r="H286" s="123"/>
      <c r="I286" s="113" t="s">
        <v>975</v>
      </c>
      <c r="J286" s="117" t="s">
        <v>976</v>
      </c>
      <c r="K286" s="115">
        <f t="shared" ref="K286:N286" si="89">K287</f>
        <v>0</v>
      </c>
      <c r="L286" s="115">
        <f t="shared" si="89"/>
        <v>0</v>
      </c>
      <c r="M286" s="115">
        <f t="shared" si="89"/>
        <v>0</v>
      </c>
      <c r="N286" s="127">
        <f t="shared" si="89"/>
        <v>0</v>
      </c>
      <c r="O286" s="128">
        <f t="shared" si="84"/>
        <v>0</v>
      </c>
      <c r="P286" s="128">
        <f t="shared" si="85"/>
        <v>0</v>
      </c>
    </row>
    <row r="287" s="79" customFormat="1" ht="17.25" customHeight="1" spans="1:16">
      <c r="A287" s="120"/>
      <c r="B287" s="117"/>
      <c r="C287" s="121"/>
      <c r="D287" s="121"/>
      <c r="E287" s="121"/>
      <c r="F287" s="121"/>
      <c r="G287" s="123"/>
      <c r="H287" s="123"/>
      <c r="I287" s="113" t="s">
        <v>977</v>
      </c>
      <c r="J287" s="117" t="s">
        <v>109</v>
      </c>
      <c r="K287" s="118"/>
      <c r="L287" s="118"/>
      <c r="M287" s="118"/>
      <c r="N287" s="129"/>
      <c r="O287" s="128">
        <f t="shared" si="84"/>
        <v>0</v>
      </c>
      <c r="P287" s="128">
        <f t="shared" si="85"/>
        <v>0</v>
      </c>
    </row>
    <row r="288" s="79" customFormat="1" ht="17.25" customHeight="1" spans="1:16">
      <c r="A288" s="120"/>
      <c r="B288" s="117"/>
      <c r="C288" s="121"/>
      <c r="D288" s="121"/>
      <c r="E288" s="121"/>
      <c r="F288" s="121"/>
      <c r="G288" s="123"/>
      <c r="H288" s="123"/>
      <c r="I288" s="113" t="s">
        <v>110</v>
      </c>
      <c r="J288" s="117" t="s">
        <v>111</v>
      </c>
      <c r="K288" s="137">
        <f t="shared" ref="K288:N288" si="90">K289</f>
        <v>20750</v>
      </c>
      <c r="L288" s="137">
        <f t="shared" si="90"/>
        <v>0</v>
      </c>
      <c r="M288" s="137">
        <f t="shared" si="90"/>
        <v>6654</v>
      </c>
      <c r="N288" s="138">
        <f t="shared" si="90"/>
        <v>9200</v>
      </c>
      <c r="O288" s="128">
        <f t="shared" si="84"/>
        <v>0.443373493975904</v>
      </c>
      <c r="P288" s="128">
        <f t="shared" si="85"/>
        <v>1.38262699128344</v>
      </c>
    </row>
    <row r="289" s="79" customFormat="1" ht="17.25" customHeight="1" spans="1:16">
      <c r="A289" s="120"/>
      <c r="B289" s="117"/>
      <c r="C289" s="121"/>
      <c r="D289" s="121"/>
      <c r="E289" s="121"/>
      <c r="F289" s="121"/>
      <c r="G289" s="123"/>
      <c r="H289" s="123"/>
      <c r="I289" s="113" t="s">
        <v>978</v>
      </c>
      <c r="J289" s="117" t="s">
        <v>979</v>
      </c>
      <c r="K289" s="115">
        <f t="shared" ref="K289:N289" si="91">SUM(K290:K304)</f>
        <v>20750</v>
      </c>
      <c r="L289" s="115">
        <f t="shared" si="91"/>
        <v>0</v>
      </c>
      <c r="M289" s="115">
        <f t="shared" si="91"/>
        <v>6654</v>
      </c>
      <c r="N289" s="127">
        <f t="shared" si="91"/>
        <v>9200</v>
      </c>
      <c r="O289" s="128">
        <f t="shared" si="84"/>
        <v>0.443373493975904</v>
      </c>
      <c r="P289" s="128">
        <f t="shared" si="85"/>
        <v>1.38262699128344</v>
      </c>
    </row>
    <row r="290" s="79" customFormat="1" ht="17.25" customHeight="1" spans="1:16">
      <c r="A290" s="120"/>
      <c r="B290" s="117"/>
      <c r="C290" s="121"/>
      <c r="D290" s="121"/>
      <c r="E290" s="121"/>
      <c r="F290" s="121"/>
      <c r="G290" s="123"/>
      <c r="H290" s="123"/>
      <c r="I290" s="113" t="s">
        <v>980</v>
      </c>
      <c r="J290" s="117" t="s">
        <v>981</v>
      </c>
      <c r="K290" s="118"/>
      <c r="L290" s="118"/>
      <c r="M290" s="118"/>
      <c r="N290" s="129"/>
      <c r="O290" s="128">
        <f t="shared" si="84"/>
        <v>0</v>
      </c>
      <c r="P290" s="128">
        <f t="shared" si="85"/>
        <v>0</v>
      </c>
    </row>
    <row r="291" s="79" customFormat="1" ht="17.25" customHeight="1" spans="1:16">
      <c r="A291" s="120"/>
      <c r="B291" s="117"/>
      <c r="C291" s="121"/>
      <c r="D291" s="121"/>
      <c r="E291" s="121"/>
      <c r="F291" s="121"/>
      <c r="G291" s="123"/>
      <c r="H291" s="123"/>
      <c r="I291" s="113" t="s">
        <v>982</v>
      </c>
      <c r="J291" s="117" t="s">
        <v>983</v>
      </c>
      <c r="K291" s="118"/>
      <c r="L291" s="118"/>
      <c r="M291" s="118"/>
      <c r="N291" s="129"/>
      <c r="O291" s="128">
        <f t="shared" si="84"/>
        <v>0</v>
      </c>
      <c r="P291" s="128">
        <f t="shared" si="85"/>
        <v>0</v>
      </c>
    </row>
    <row r="292" s="79" customFormat="1" ht="17.25" customHeight="1" spans="1:16">
      <c r="A292" s="120"/>
      <c r="B292" s="117"/>
      <c r="C292" s="121"/>
      <c r="D292" s="121"/>
      <c r="E292" s="121"/>
      <c r="F292" s="121"/>
      <c r="G292" s="123"/>
      <c r="H292" s="123"/>
      <c r="I292" s="113" t="s">
        <v>984</v>
      </c>
      <c r="J292" s="117" t="s">
        <v>985</v>
      </c>
      <c r="K292" s="118">
        <v>20750</v>
      </c>
      <c r="L292" s="118"/>
      <c r="M292" s="118">
        <v>5770</v>
      </c>
      <c r="N292" s="129">
        <v>7000</v>
      </c>
      <c r="O292" s="128">
        <f t="shared" si="84"/>
        <v>0.337349397590361</v>
      </c>
      <c r="P292" s="128">
        <f t="shared" si="85"/>
        <v>1.21317157712305</v>
      </c>
    </row>
    <row r="293" s="79" customFormat="1" ht="17.25" customHeight="1" spans="1:16">
      <c r="A293" s="120"/>
      <c r="B293" s="117"/>
      <c r="C293" s="121"/>
      <c r="D293" s="121"/>
      <c r="E293" s="121"/>
      <c r="F293" s="121"/>
      <c r="G293" s="123"/>
      <c r="H293" s="123"/>
      <c r="I293" s="113" t="s">
        <v>986</v>
      </c>
      <c r="J293" s="117" t="s">
        <v>987</v>
      </c>
      <c r="K293" s="118"/>
      <c r="L293" s="118"/>
      <c r="M293" s="118"/>
      <c r="N293" s="129"/>
      <c r="O293" s="128">
        <f t="shared" si="84"/>
        <v>0</v>
      </c>
      <c r="P293" s="128">
        <f t="shared" si="85"/>
        <v>0</v>
      </c>
    </row>
    <row r="294" s="79" customFormat="1" ht="17.25" customHeight="1" spans="1:16">
      <c r="A294" s="120"/>
      <c r="B294" s="117"/>
      <c r="C294" s="121"/>
      <c r="D294" s="121"/>
      <c r="E294" s="121"/>
      <c r="F294" s="121"/>
      <c r="G294" s="123"/>
      <c r="H294" s="123"/>
      <c r="I294" s="113" t="s">
        <v>988</v>
      </c>
      <c r="J294" s="117" t="s">
        <v>989</v>
      </c>
      <c r="K294" s="118"/>
      <c r="L294" s="118"/>
      <c r="M294" s="118"/>
      <c r="N294" s="129"/>
      <c r="O294" s="128">
        <f t="shared" si="84"/>
        <v>0</v>
      </c>
      <c r="P294" s="128">
        <f t="shared" si="85"/>
        <v>0</v>
      </c>
    </row>
    <row r="295" s="79" customFormat="1" ht="17.25" customHeight="1" spans="1:16">
      <c r="A295" s="120"/>
      <c r="B295" s="117"/>
      <c r="C295" s="121"/>
      <c r="D295" s="121"/>
      <c r="E295" s="121"/>
      <c r="F295" s="121"/>
      <c r="G295" s="123"/>
      <c r="H295" s="123"/>
      <c r="I295" s="113" t="s">
        <v>990</v>
      </c>
      <c r="J295" s="117" t="s">
        <v>991</v>
      </c>
      <c r="K295" s="118"/>
      <c r="L295" s="118"/>
      <c r="M295" s="118"/>
      <c r="N295" s="129"/>
      <c r="O295" s="128">
        <f t="shared" si="84"/>
        <v>0</v>
      </c>
      <c r="P295" s="128">
        <f t="shared" si="85"/>
        <v>0</v>
      </c>
    </row>
    <row r="296" s="79" customFormat="1" ht="17.25" customHeight="1" spans="1:16">
      <c r="A296" s="120"/>
      <c r="B296" s="117"/>
      <c r="C296" s="121"/>
      <c r="D296" s="121"/>
      <c r="E296" s="121"/>
      <c r="F296" s="121"/>
      <c r="G296" s="123"/>
      <c r="H296" s="123"/>
      <c r="I296" s="113" t="s">
        <v>992</v>
      </c>
      <c r="J296" s="117" t="s">
        <v>993</v>
      </c>
      <c r="K296" s="118"/>
      <c r="L296" s="118"/>
      <c r="M296" s="118"/>
      <c r="N296" s="129"/>
      <c r="O296" s="128">
        <f t="shared" si="84"/>
        <v>0</v>
      </c>
      <c r="P296" s="128">
        <f t="shared" si="85"/>
        <v>0</v>
      </c>
    </row>
    <row r="297" s="79" customFormat="1" ht="17.25" customHeight="1" spans="1:16">
      <c r="A297" s="120"/>
      <c r="B297" s="117"/>
      <c r="C297" s="121"/>
      <c r="D297" s="121"/>
      <c r="E297" s="121"/>
      <c r="F297" s="121"/>
      <c r="G297" s="123"/>
      <c r="H297" s="123"/>
      <c r="I297" s="113" t="s">
        <v>994</v>
      </c>
      <c r="J297" s="117" t="s">
        <v>995</v>
      </c>
      <c r="K297" s="118"/>
      <c r="L297" s="118"/>
      <c r="M297" s="118"/>
      <c r="N297" s="129"/>
      <c r="O297" s="128">
        <f t="shared" si="84"/>
        <v>0</v>
      </c>
      <c r="P297" s="128">
        <f t="shared" si="85"/>
        <v>0</v>
      </c>
    </row>
    <row r="298" s="79" customFormat="1" ht="17.25" customHeight="1" spans="1:16">
      <c r="A298" s="120"/>
      <c r="B298" s="117"/>
      <c r="C298" s="121"/>
      <c r="D298" s="121"/>
      <c r="E298" s="121"/>
      <c r="F298" s="121"/>
      <c r="G298" s="122"/>
      <c r="H298" s="122"/>
      <c r="I298" s="113" t="s">
        <v>996</v>
      </c>
      <c r="J298" s="117" t="s">
        <v>997</v>
      </c>
      <c r="K298" s="118"/>
      <c r="L298" s="118"/>
      <c r="M298" s="118"/>
      <c r="N298" s="129"/>
      <c r="O298" s="148">
        <f t="shared" si="84"/>
        <v>0</v>
      </c>
      <c r="P298" s="148">
        <f t="shared" si="85"/>
        <v>0</v>
      </c>
    </row>
    <row r="299" s="79" customFormat="1" ht="17.25" customHeight="1" spans="1:16">
      <c r="A299" s="120"/>
      <c r="B299" s="117"/>
      <c r="C299" s="121"/>
      <c r="D299" s="121"/>
      <c r="E299" s="121"/>
      <c r="F299" s="121"/>
      <c r="G299" s="123"/>
      <c r="H299" s="123"/>
      <c r="I299" s="113" t="s">
        <v>998</v>
      </c>
      <c r="J299" s="117" t="s">
        <v>999</v>
      </c>
      <c r="K299" s="118"/>
      <c r="L299" s="118"/>
      <c r="M299" s="118"/>
      <c r="N299" s="129"/>
      <c r="O299" s="128">
        <f t="shared" si="84"/>
        <v>0</v>
      </c>
      <c r="P299" s="128">
        <f t="shared" si="85"/>
        <v>0</v>
      </c>
    </row>
    <row r="300" s="79" customFormat="1" ht="17.25" customHeight="1" spans="1:16">
      <c r="A300" s="120"/>
      <c r="B300" s="117"/>
      <c r="C300" s="121"/>
      <c r="D300" s="121"/>
      <c r="E300" s="121"/>
      <c r="F300" s="121"/>
      <c r="G300" s="122"/>
      <c r="H300" s="122"/>
      <c r="I300" s="113" t="s">
        <v>1000</v>
      </c>
      <c r="J300" s="117" t="s">
        <v>1001</v>
      </c>
      <c r="K300" s="118"/>
      <c r="L300" s="118"/>
      <c r="M300" s="118"/>
      <c r="N300" s="129"/>
      <c r="O300" s="148">
        <f t="shared" si="84"/>
        <v>0</v>
      </c>
      <c r="P300" s="148">
        <f t="shared" si="85"/>
        <v>0</v>
      </c>
    </row>
    <row r="301" s="79" customFormat="1" ht="17.25" customHeight="1" spans="1:16">
      <c r="A301" s="120"/>
      <c r="B301" s="117"/>
      <c r="C301" s="121"/>
      <c r="D301" s="121"/>
      <c r="E301" s="121"/>
      <c r="F301" s="121"/>
      <c r="G301" s="122"/>
      <c r="H301" s="122"/>
      <c r="I301" s="113" t="s">
        <v>1002</v>
      </c>
      <c r="J301" s="117" t="s">
        <v>1003</v>
      </c>
      <c r="K301" s="118"/>
      <c r="L301" s="118"/>
      <c r="M301" s="118"/>
      <c r="N301" s="129"/>
      <c r="O301" s="128">
        <f t="shared" si="84"/>
        <v>0</v>
      </c>
      <c r="P301" s="128">
        <f t="shared" si="85"/>
        <v>0</v>
      </c>
    </row>
    <row r="302" s="79" customFormat="1" ht="17.25" customHeight="1" spans="1:16">
      <c r="A302" s="120"/>
      <c r="B302" s="117"/>
      <c r="C302" s="121"/>
      <c r="D302" s="121"/>
      <c r="E302" s="121"/>
      <c r="F302" s="121"/>
      <c r="G302" s="122"/>
      <c r="H302" s="122"/>
      <c r="I302" s="113" t="s">
        <v>1004</v>
      </c>
      <c r="J302" s="117" t="s">
        <v>1005</v>
      </c>
      <c r="K302" s="118"/>
      <c r="L302" s="118"/>
      <c r="M302" s="118"/>
      <c r="N302" s="129"/>
      <c r="O302" s="128">
        <f t="shared" si="84"/>
        <v>0</v>
      </c>
      <c r="P302" s="128">
        <f t="shared" si="85"/>
        <v>0</v>
      </c>
    </row>
    <row r="303" s="79" customFormat="1" ht="17.25" customHeight="1" spans="1:16">
      <c r="A303" s="120"/>
      <c r="B303" s="117"/>
      <c r="C303" s="121"/>
      <c r="D303" s="121"/>
      <c r="E303" s="121"/>
      <c r="F303" s="121"/>
      <c r="G303" s="123"/>
      <c r="H303" s="123"/>
      <c r="I303" s="113" t="s">
        <v>1006</v>
      </c>
      <c r="J303" s="117" t="s">
        <v>1007</v>
      </c>
      <c r="K303" s="118"/>
      <c r="L303" s="118"/>
      <c r="M303" s="118">
        <v>514</v>
      </c>
      <c r="N303" s="129">
        <v>1000</v>
      </c>
      <c r="O303" s="128">
        <f t="shared" si="84"/>
        <v>0</v>
      </c>
      <c r="P303" s="128">
        <f t="shared" si="85"/>
        <v>1.94552529182879</v>
      </c>
    </row>
    <row r="304" s="79" customFormat="1" ht="17.25" customHeight="1" spans="1:16">
      <c r="A304" s="120"/>
      <c r="B304" s="117"/>
      <c r="C304" s="121"/>
      <c r="D304" s="121"/>
      <c r="E304" s="121"/>
      <c r="F304" s="121"/>
      <c r="G304" s="122"/>
      <c r="H304" s="122"/>
      <c r="I304" s="113" t="s">
        <v>1008</v>
      </c>
      <c r="J304" s="117" t="s">
        <v>1009</v>
      </c>
      <c r="K304" s="118"/>
      <c r="L304" s="118"/>
      <c r="M304" s="118">
        <v>370</v>
      </c>
      <c r="N304" s="129">
        <v>1200</v>
      </c>
      <c r="O304" s="128">
        <f t="shared" si="84"/>
        <v>0</v>
      </c>
      <c r="P304" s="128">
        <f t="shared" si="85"/>
        <v>3.24324324324324</v>
      </c>
    </row>
    <row r="305" s="79" customFormat="1" ht="17.25" customHeight="1" spans="1:16">
      <c r="A305" s="120"/>
      <c r="B305" s="117"/>
      <c r="C305" s="121"/>
      <c r="D305" s="121"/>
      <c r="E305" s="121"/>
      <c r="F305" s="121"/>
      <c r="G305" s="122"/>
      <c r="H305" s="122"/>
      <c r="I305" s="113" t="s">
        <v>112</v>
      </c>
      <c r="J305" s="117" t="s">
        <v>113</v>
      </c>
      <c r="K305" s="115">
        <f t="shared" ref="K305:N305" si="92">K306</f>
        <v>206</v>
      </c>
      <c r="L305" s="115">
        <f t="shared" si="92"/>
        <v>0</v>
      </c>
      <c r="M305" s="115">
        <f t="shared" si="92"/>
        <v>29</v>
      </c>
      <c r="N305" s="127">
        <f t="shared" si="92"/>
        <v>64</v>
      </c>
      <c r="O305" s="128">
        <f t="shared" si="84"/>
        <v>0.310679611650485</v>
      </c>
      <c r="P305" s="128">
        <f t="shared" si="85"/>
        <v>2.20689655172414</v>
      </c>
    </row>
    <row r="306" s="79" customFormat="1" ht="17.25" customHeight="1" spans="1:16">
      <c r="A306" s="120"/>
      <c r="B306" s="117"/>
      <c r="C306" s="121"/>
      <c r="D306" s="121"/>
      <c r="E306" s="121"/>
      <c r="F306" s="121"/>
      <c r="G306" s="122"/>
      <c r="H306" s="122"/>
      <c r="I306" s="113" t="s">
        <v>1010</v>
      </c>
      <c r="J306" s="117" t="s">
        <v>1011</v>
      </c>
      <c r="K306" s="115">
        <f t="shared" ref="K306:N306" si="93">SUM(K307:K321)</f>
        <v>206</v>
      </c>
      <c r="L306" s="115">
        <f t="shared" si="93"/>
        <v>0</v>
      </c>
      <c r="M306" s="115">
        <f t="shared" si="93"/>
        <v>29</v>
      </c>
      <c r="N306" s="127">
        <f t="shared" si="93"/>
        <v>64</v>
      </c>
      <c r="O306" s="128">
        <f t="shared" si="84"/>
        <v>0.310679611650485</v>
      </c>
      <c r="P306" s="128">
        <f t="shared" si="85"/>
        <v>2.20689655172414</v>
      </c>
    </row>
    <row r="307" s="79" customFormat="1" ht="17.25" customHeight="1" spans="1:16">
      <c r="A307" s="120"/>
      <c r="B307" s="117"/>
      <c r="C307" s="121"/>
      <c r="D307" s="121"/>
      <c r="E307" s="121"/>
      <c r="F307" s="121"/>
      <c r="G307" s="122"/>
      <c r="H307" s="122"/>
      <c r="I307" s="113" t="s">
        <v>1012</v>
      </c>
      <c r="J307" s="117" t="s">
        <v>1013</v>
      </c>
      <c r="K307" s="118"/>
      <c r="L307" s="118"/>
      <c r="M307" s="118"/>
      <c r="N307" s="129"/>
      <c r="O307" s="128">
        <f t="shared" si="84"/>
        <v>0</v>
      </c>
      <c r="P307" s="128">
        <f t="shared" si="85"/>
        <v>0</v>
      </c>
    </row>
    <row r="308" s="79" customFormat="1" ht="17.25" customHeight="1" spans="1:16">
      <c r="A308" s="120"/>
      <c r="B308" s="117"/>
      <c r="C308" s="121"/>
      <c r="D308" s="121"/>
      <c r="E308" s="121"/>
      <c r="F308" s="121"/>
      <c r="G308" s="122"/>
      <c r="H308" s="122"/>
      <c r="I308" s="113" t="s">
        <v>1014</v>
      </c>
      <c r="J308" s="117" t="s">
        <v>1015</v>
      </c>
      <c r="K308" s="118"/>
      <c r="L308" s="118"/>
      <c r="M308" s="118"/>
      <c r="N308" s="129"/>
      <c r="O308" s="128">
        <f t="shared" si="84"/>
        <v>0</v>
      </c>
      <c r="P308" s="128">
        <f t="shared" si="85"/>
        <v>0</v>
      </c>
    </row>
    <row r="309" s="79" customFormat="1" ht="17.25" customHeight="1" spans="1:16">
      <c r="A309" s="120"/>
      <c r="B309" s="117"/>
      <c r="C309" s="121"/>
      <c r="D309" s="121"/>
      <c r="E309" s="121"/>
      <c r="F309" s="121"/>
      <c r="G309" s="122"/>
      <c r="H309" s="122"/>
      <c r="I309" s="113" t="s">
        <v>1016</v>
      </c>
      <c r="J309" s="117" t="s">
        <v>1017</v>
      </c>
      <c r="K309" s="118"/>
      <c r="L309" s="118"/>
      <c r="M309" s="118">
        <v>1</v>
      </c>
      <c r="N309" s="129">
        <v>6</v>
      </c>
      <c r="O309" s="128">
        <f t="shared" si="84"/>
        <v>0</v>
      </c>
      <c r="P309" s="128">
        <f t="shared" si="85"/>
        <v>6</v>
      </c>
    </row>
    <row r="310" s="79" customFormat="1" ht="17.25" customHeight="1" spans="1:16">
      <c r="A310" s="120"/>
      <c r="B310" s="117"/>
      <c r="C310" s="121"/>
      <c r="D310" s="121"/>
      <c r="E310" s="121"/>
      <c r="F310" s="121"/>
      <c r="G310" s="122"/>
      <c r="H310" s="122"/>
      <c r="I310" s="113" t="s">
        <v>1018</v>
      </c>
      <c r="J310" s="117" t="s">
        <v>1019</v>
      </c>
      <c r="K310" s="118"/>
      <c r="L310" s="118"/>
      <c r="M310" s="118"/>
      <c r="N310" s="129"/>
      <c r="O310" s="148">
        <f t="shared" si="84"/>
        <v>0</v>
      </c>
      <c r="P310" s="148">
        <f t="shared" si="85"/>
        <v>0</v>
      </c>
    </row>
    <row r="311" s="79" customFormat="1" ht="17.25" customHeight="1" spans="1:16">
      <c r="A311" s="120"/>
      <c r="B311" s="117"/>
      <c r="C311" s="121"/>
      <c r="D311" s="121"/>
      <c r="E311" s="121"/>
      <c r="F311" s="121"/>
      <c r="G311" s="122"/>
      <c r="H311" s="122"/>
      <c r="I311" s="113" t="s">
        <v>1020</v>
      </c>
      <c r="J311" s="117" t="s">
        <v>1021</v>
      </c>
      <c r="K311" s="118"/>
      <c r="L311" s="118"/>
      <c r="M311" s="118"/>
      <c r="N311" s="129"/>
      <c r="O311" s="148">
        <f t="shared" si="84"/>
        <v>0</v>
      </c>
      <c r="P311" s="148">
        <f t="shared" si="85"/>
        <v>0</v>
      </c>
    </row>
    <row r="312" s="79" customFormat="1" ht="17.25" customHeight="1" spans="1:16">
      <c r="A312" s="120"/>
      <c r="B312" s="117"/>
      <c r="C312" s="121"/>
      <c r="D312" s="121"/>
      <c r="E312" s="121"/>
      <c r="F312" s="121"/>
      <c r="G312" s="122"/>
      <c r="H312" s="122"/>
      <c r="I312" s="113" t="s">
        <v>1022</v>
      </c>
      <c r="J312" s="117" t="s">
        <v>1023</v>
      </c>
      <c r="K312" s="118"/>
      <c r="L312" s="118"/>
      <c r="M312" s="118"/>
      <c r="N312" s="129"/>
      <c r="O312" s="148">
        <f t="shared" si="84"/>
        <v>0</v>
      </c>
      <c r="P312" s="148">
        <f t="shared" si="85"/>
        <v>0</v>
      </c>
    </row>
    <row r="313" s="79" customFormat="1" ht="17.25" customHeight="1" spans="1:16">
      <c r="A313" s="120"/>
      <c r="B313" s="117"/>
      <c r="C313" s="121"/>
      <c r="D313" s="121"/>
      <c r="E313" s="121"/>
      <c r="F313" s="121"/>
      <c r="G313" s="122"/>
      <c r="H313" s="122"/>
      <c r="I313" s="113" t="s">
        <v>1024</v>
      </c>
      <c r="J313" s="117" t="s">
        <v>1025</v>
      </c>
      <c r="K313" s="118"/>
      <c r="L313" s="118"/>
      <c r="M313" s="118"/>
      <c r="N313" s="129"/>
      <c r="O313" s="148">
        <f t="shared" si="84"/>
        <v>0</v>
      </c>
      <c r="P313" s="148">
        <f t="shared" si="85"/>
        <v>0</v>
      </c>
    </row>
    <row r="314" s="79" customFormat="1" ht="17.25" customHeight="1" spans="1:16">
      <c r="A314" s="120"/>
      <c r="B314" s="117"/>
      <c r="C314" s="121"/>
      <c r="D314" s="121"/>
      <c r="E314" s="121"/>
      <c r="F314" s="121"/>
      <c r="G314" s="122"/>
      <c r="H314" s="122"/>
      <c r="I314" s="113" t="s">
        <v>1026</v>
      </c>
      <c r="J314" s="117" t="s">
        <v>1027</v>
      </c>
      <c r="K314" s="118"/>
      <c r="L314" s="118"/>
      <c r="M314" s="118"/>
      <c r="N314" s="129"/>
      <c r="O314" s="128">
        <f t="shared" si="84"/>
        <v>0</v>
      </c>
      <c r="P314" s="128">
        <f t="shared" si="85"/>
        <v>0</v>
      </c>
    </row>
    <row r="315" s="79" customFormat="1" ht="17.25" customHeight="1" spans="1:16">
      <c r="A315" s="120"/>
      <c r="B315" s="117"/>
      <c r="C315" s="121"/>
      <c r="D315" s="121"/>
      <c r="E315" s="121"/>
      <c r="F315" s="121"/>
      <c r="G315" s="123"/>
      <c r="H315" s="123"/>
      <c r="I315" s="113" t="s">
        <v>1028</v>
      </c>
      <c r="J315" s="117" t="s">
        <v>1029</v>
      </c>
      <c r="K315" s="118"/>
      <c r="L315" s="118"/>
      <c r="M315" s="118"/>
      <c r="N315" s="129"/>
      <c r="O315" s="128">
        <f t="shared" si="84"/>
        <v>0</v>
      </c>
      <c r="P315" s="128">
        <f t="shared" si="85"/>
        <v>0</v>
      </c>
    </row>
    <row r="316" s="79" customFormat="1" ht="17.25" customHeight="1" spans="1:16">
      <c r="A316" s="120"/>
      <c r="B316" s="117"/>
      <c r="C316" s="121"/>
      <c r="D316" s="121"/>
      <c r="E316" s="121"/>
      <c r="F316" s="121"/>
      <c r="G316" s="122"/>
      <c r="H316" s="122"/>
      <c r="I316" s="113" t="s">
        <v>1030</v>
      </c>
      <c r="J316" s="117" t="s">
        <v>1031</v>
      </c>
      <c r="K316" s="118"/>
      <c r="L316" s="118"/>
      <c r="M316" s="118"/>
      <c r="N316" s="129"/>
      <c r="O316" s="148">
        <f t="shared" si="84"/>
        <v>0</v>
      </c>
      <c r="P316" s="148">
        <f t="shared" si="85"/>
        <v>0</v>
      </c>
    </row>
    <row r="317" s="79" customFormat="1" customHeight="1" spans="1:16">
      <c r="A317" s="120"/>
      <c r="B317" s="117"/>
      <c r="C317" s="146"/>
      <c r="D317" s="146"/>
      <c r="E317" s="146"/>
      <c r="F317" s="146"/>
      <c r="G317" s="147"/>
      <c r="H317" s="147"/>
      <c r="I317" s="113" t="s">
        <v>1032</v>
      </c>
      <c r="J317" s="117" t="s">
        <v>1033</v>
      </c>
      <c r="K317" s="118"/>
      <c r="L317" s="118"/>
      <c r="M317" s="118"/>
      <c r="N317" s="129"/>
      <c r="O317" s="128">
        <f t="shared" si="84"/>
        <v>0</v>
      </c>
      <c r="P317" s="128">
        <f t="shared" si="85"/>
        <v>0</v>
      </c>
    </row>
    <row r="318" s="79" customFormat="1" customHeight="1" spans="1:16">
      <c r="A318" s="120"/>
      <c r="B318" s="117"/>
      <c r="C318" s="146"/>
      <c r="D318" s="146"/>
      <c r="E318" s="146"/>
      <c r="F318" s="146"/>
      <c r="G318" s="147"/>
      <c r="H318" s="147"/>
      <c r="I318" s="113" t="s">
        <v>1034</v>
      </c>
      <c r="J318" s="117" t="s">
        <v>1035</v>
      </c>
      <c r="K318" s="118"/>
      <c r="L318" s="118"/>
      <c r="M318" s="118"/>
      <c r="N318" s="129"/>
      <c r="O318" s="149">
        <f t="shared" si="84"/>
        <v>0</v>
      </c>
      <c r="P318" s="149">
        <f t="shared" si="85"/>
        <v>0</v>
      </c>
    </row>
    <row r="319" s="79" customFormat="1" customHeight="1" spans="1:16">
      <c r="A319" s="120"/>
      <c r="B319" s="117"/>
      <c r="C319" s="146"/>
      <c r="D319" s="146"/>
      <c r="E319" s="146"/>
      <c r="F319" s="146"/>
      <c r="G319" s="147"/>
      <c r="H319" s="147"/>
      <c r="I319" s="113" t="s">
        <v>1036</v>
      </c>
      <c r="J319" s="117" t="s">
        <v>1037</v>
      </c>
      <c r="K319" s="118"/>
      <c r="L319" s="118"/>
      <c r="M319" s="118"/>
      <c r="N319" s="129"/>
      <c r="O319" s="149">
        <f t="shared" si="84"/>
        <v>0</v>
      </c>
      <c r="P319" s="149">
        <f t="shared" si="85"/>
        <v>0</v>
      </c>
    </row>
    <row r="320" s="79" customFormat="1" customHeight="1" spans="1:16">
      <c r="A320" s="120"/>
      <c r="B320" s="117"/>
      <c r="C320" s="146"/>
      <c r="D320" s="146"/>
      <c r="E320" s="146"/>
      <c r="F320" s="146"/>
      <c r="G320" s="147"/>
      <c r="H320" s="147"/>
      <c r="I320" s="113" t="s">
        <v>1038</v>
      </c>
      <c r="J320" s="117" t="s">
        <v>1039</v>
      </c>
      <c r="K320" s="118"/>
      <c r="L320" s="118"/>
      <c r="M320" s="118">
        <v>17</v>
      </c>
      <c r="N320" s="129">
        <v>29</v>
      </c>
      <c r="O320" s="149">
        <f t="shared" si="84"/>
        <v>0</v>
      </c>
      <c r="P320" s="149">
        <f t="shared" si="85"/>
        <v>1.70588235294118</v>
      </c>
    </row>
    <row r="321" s="79" customFormat="1" customHeight="1" spans="1:16">
      <c r="A321" s="120"/>
      <c r="B321" s="117"/>
      <c r="C321" s="146"/>
      <c r="D321" s="146"/>
      <c r="E321" s="146"/>
      <c r="F321" s="146"/>
      <c r="G321" s="147"/>
      <c r="H321" s="147"/>
      <c r="I321" s="113" t="s">
        <v>1040</v>
      </c>
      <c r="J321" s="117" t="s">
        <v>1041</v>
      </c>
      <c r="K321" s="118">
        <v>206</v>
      </c>
      <c r="L321" s="118"/>
      <c r="M321" s="118">
        <v>11</v>
      </c>
      <c r="N321" s="129">
        <v>29</v>
      </c>
      <c r="O321" s="149">
        <f t="shared" si="84"/>
        <v>0.140776699029126</v>
      </c>
      <c r="P321" s="149">
        <f t="shared" si="85"/>
        <v>2.63636363636364</v>
      </c>
    </row>
    <row r="322" s="79" customFormat="1" customHeight="1" spans="1:16">
      <c r="A322" s="120"/>
      <c r="B322" s="117"/>
      <c r="C322" s="146"/>
      <c r="D322" s="146"/>
      <c r="E322" s="146"/>
      <c r="F322" s="146"/>
      <c r="G322" s="147"/>
      <c r="H322" s="147"/>
      <c r="I322" s="113" t="s">
        <v>1042</v>
      </c>
      <c r="J322" s="117" t="s">
        <v>1043</v>
      </c>
      <c r="K322" s="115">
        <f t="shared" ref="K322:N322" si="94">K323+K336</f>
        <v>0</v>
      </c>
      <c r="L322" s="115">
        <f t="shared" si="94"/>
        <v>0</v>
      </c>
      <c r="M322" s="115">
        <f t="shared" si="94"/>
        <v>0</v>
      </c>
      <c r="N322" s="127">
        <f t="shared" si="94"/>
        <v>0</v>
      </c>
      <c r="O322" s="149">
        <f t="shared" si="84"/>
        <v>0</v>
      </c>
      <c r="P322" s="149">
        <f t="shared" si="85"/>
        <v>0</v>
      </c>
    </row>
    <row r="323" s="79" customFormat="1" customHeight="1" spans="1:16">
      <c r="A323" s="120"/>
      <c r="B323" s="117"/>
      <c r="C323" s="146"/>
      <c r="D323" s="146"/>
      <c r="E323" s="146"/>
      <c r="F323" s="146"/>
      <c r="G323" s="147"/>
      <c r="H323" s="147"/>
      <c r="I323" s="113" t="s">
        <v>1044</v>
      </c>
      <c r="J323" s="117" t="s">
        <v>1045</v>
      </c>
      <c r="K323" s="115">
        <f t="shared" ref="K323:N323" si="95">SUM(K324:K335)</f>
        <v>0</v>
      </c>
      <c r="L323" s="115">
        <f t="shared" si="95"/>
        <v>0</v>
      </c>
      <c r="M323" s="115">
        <f t="shared" si="95"/>
        <v>0</v>
      </c>
      <c r="N323" s="127">
        <f t="shared" si="95"/>
        <v>0</v>
      </c>
      <c r="O323" s="149">
        <f t="shared" si="84"/>
        <v>0</v>
      </c>
      <c r="P323" s="149">
        <f t="shared" si="85"/>
        <v>0</v>
      </c>
    </row>
    <row r="324" s="79" customFormat="1" customHeight="1" spans="1:16">
      <c r="A324" s="120"/>
      <c r="B324" s="117"/>
      <c r="C324" s="146"/>
      <c r="D324" s="146"/>
      <c r="E324" s="146"/>
      <c r="F324" s="146"/>
      <c r="G324" s="147"/>
      <c r="H324" s="147"/>
      <c r="I324" s="113" t="s">
        <v>1046</v>
      </c>
      <c r="J324" s="117" t="s">
        <v>1047</v>
      </c>
      <c r="K324" s="118"/>
      <c r="L324" s="118"/>
      <c r="M324" s="118"/>
      <c r="N324" s="129"/>
      <c r="O324" s="149">
        <f t="shared" si="84"/>
        <v>0</v>
      </c>
      <c r="P324" s="149">
        <f t="shared" si="85"/>
        <v>0</v>
      </c>
    </row>
    <row r="325" s="79" customFormat="1" customHeight="1" spans="1:16">
      <c r="A325" s="120"/>
      <c r="B325" s="117"/>
      <c r="C325" s="146"/>
      <c r="D325" s="146"/>
      <c r="E325" s="146"/>
      <c r="F325" s="146"/>
      <c r="G325" s="147"/>
      <c r="H325" s="147"/>
      <c r="I325" s="113" t="s">
        <v>1048</v>
      </c>
      <c r="J325" s="117" t="s">
        <v>1049</v>
      </c>
      <c r="K325" s="118"/>
      <c r="L325" s="118"/>
      <c r="M325" s="118"/>
      <c r="N325" s="129"/>
      <c r="O325" s="149">
        <f t="shared" si="84"/>
        <v>0</v>
      </c>
      <c r="P325" s="149">
        <f t="shared" si="85"/>
        <v>0</v>
      </c>
    </row>
    <row r="326" s="79" customFormat="1" customHeight="1" spans="1:16">
      <c r="A326" s="120"/>
      <c r="B326" s="117"/>
      <c r="C326" s="146"/>
      <c r="D326" s="146"/>
      <c r="E326" s="146"/>
      <c r="F326" s="146"/>
      <c r="G326" s="147"/>
      <c r="H326" s="147"/>
      <c r="I326" s="113" t="s">
        <v>1050</v>
      </c>
      <c r="J326" s="117" t="s">
        <v>1051</v>
      </c>
      <c r="K326" s="118"/>
      <c r="L326" s="118"/>
      <c r="M326" s="118"/>
      <c r="N326" s="129"/>
      <c r="O326" s="149">
        <f t="shared" si="84"/>
        <v>0</v>
      </c>
      <c r="P326" s="149">
        <f t="shared" si="85"/>
        <v>0</v>
      </c>
    </row>
    <row r="327" s="79" customFormat="1" customHeight="1" spans="1:16">
      <c r="A327" s="120"/>
      <c r="B327" s="117"/>
      <c r="C327" s="146"/>
      <c r="D327" s="146"/>
      <c r="E327" s="146"/>
      <c r="F327" s="146"/>
      <c r="G327" s="147"/>
      <c r="H327" s="147"/>
      <c r="I327" s="113" t="s">
        <v>1052</v>
      </c>
      <c r="J327" s="117" t="s">
        <v>1053</v>
      </c>
      <c r="K327" s="118"/>
      <c r="L327" s="118"/>
      <c r="M327" s="118"/>
      <c r="N327" s="129"/>
      <c r="O327" s="149">
        <f t="shared" ref="O327:O342" si="96">IFERROR($N327/K327,)</f>
        <v>0</v>
      </c>
      <c r="P327" s="149">
        <f t="shared" ref="P327:P342" si="97">IFERROR($N327/M327,)</f>
        <v>0</v>
      </c>
    </row>
    <row r="328" s="79" customFormat="1" customHeight="1" spans="1:16">
      <c r="A328" s="120"/>
      <c r="B328" s="117"/>
      <c r="C328" s="146"/>
      <c r="D328" s="146"/>
      <c r="E328" s="146"/>
      <c r="F328" s="146"/>
      <c r="G328" s="147"/>
      <c r="H328" s="147"/>
      <c r="I328" s="113" t="s">
        <v>1054</v>
      </c>
      <c r="J328" s="117" t="s">
        <v>1055</v>
      </c>
      <c r="K328" s="118"/>
      <c r="L328" s="118"/>
      <c r="M328" s="118"/>
      <c r="N328" s="129"/>
      <c r="O328" s="149">
        <f t="shared" si="96"/>
        <v>0</v>
      </c>
      <c r="P328" s="149">
        <f t="shared" si="97"/>
        <v>0</v>
      </c>
    </row>
    <row r="329" s="79" customFormat="1" customHeight="1" spans="1:16">
      <c r="A329" s="120"/>
      <c r="B329" s="117"/>
      <c r="C329" s="146"/>
      <c r="D329" s="146"/>
      <c r="E329" s="146"/>
      <c r="F329" s="146"/>
      <c r="G329" s="147"/>
      <c r="H329" s="147"/>
      <c r="I329" s="113" t="s">
        <v>1056</v>
      </c>
      <c r="J329" s="117" t="s">
        <v>1057</v>
      </c>
      <c r="K329" s="118"/>
      <c r="L329" s="118"/>
      <c r="M329" s="118"/>
      <c r="N329" s="129"/>
      <c r="O329" s="149">
        <f t="shared" si="96"/>
        <v>0</v>
      </c>
      <c r="P329" s="149">
        <f t="shared" si="97"/>
        <v>0</v>
      </c>
    </row>
    <row r="330" s="79" customFormat="1" customHeight="1" spans="1:16">
      <c r="A330" s="120"/>
      <c r="B330" s="117"/>
      <c r="C330" s="146"/>
      <c r="D330" s="146"/>
      <c r="E330" s="146"/>
      <c r="F330" s="146"/>
      <c r="G330" s="147"/>
      <c r="H330" s="147"/>
      <c r="I330" s="113" t="s">
        <v>1058</v>
      </c>
      <c r="J330" s="117" t="s">
        <v>1059</v>
      </c>
      <c r="K330" s="118"/>
      <c r="L330" s="118"/>
      <c r="M330" s="118"/>
      <c r="N330" s="129"/>
      <c r="O330" s="149">
        <f t="shared" si="96"/>
        <v>0</v>
      </c>
      <c r="P330" s="149">
        <f t="shared" si="97"/>
        <v>0</v>
      </c>
    </row>
    <row r="331" s="79" customFormat="1" customHeight="1" spans="1:16">
      <c r="A331" s="120"/>
      <c r="B331" s="117"/>
      <c r="C331" s="146"/>
      <c r="D331" s="146"/>
      <c r="E331" s="146"/>
      <c r="F331" s="146"/>
      <c r="G331" s="147"/>
      <c r="H331" s="147"/>
      <c r="I331" s="113" t="s">
        <v>1060</v>
      </c>
      <c r="J331" s="117" t="s">
        <v>1061</v>
      </c>
      <c r="K331" s="118"/>
      <c r="L331" s="118"/>
      <c r="M331" s="118"/>
      <c r="N331" s="129"/>
      <c r="O331" s="149">
        <f t="shared" si="96"/>
        <v>0</v>
      </c>
      <c r="P331" s="149">
        <f t="shared" si="97"/>
        <v>0</v>
      </c>
    </row>
    <row r="332" s="79" customFormat="1" customHeight="1" spans="1:16">
      <c r="A332" s="120"/>
      <c r="B332" s="117"/>
      <c r="C332" s="146"/>
      <c r="D332" s="146"/>
      <c r="E332" s="146"/>
      <c r="F332" s="146"/>
      <c r="G332" s="147"/>
      <c r="H332" s="147"/>
      <c r="I332" s="113" t="s">
        <v>1062</v>
      </c>
      <c r="J332" s="117" t="s">
        <v>1063</v>
      </c>
      <c r="K332" s="118"/>
      <c r="L332" s="118"/>
      <c r="M332" s="118"/>
      <c r="N332" s="129"/>
      <c r="O332" s="149">
        <f t="shared" si="96"/>
        <v>0</v>
      </c>
      <c r="P332" s="149">
        <f t="shared" si="97"/>
        <v>0</v>
      </c>
    </row>
    <row r="333" s="79" customFormat="1" customHeight="1" spans="1:16">
      <c r="A333" s="120"/>
      <c r="B333" s="117"/>
      <c r="C333" s="146"/>
      <c r="D333" s="146"/>
      <c r="E333" s="146"/>
      <c r="F333" s="146"/>
      <c r="G333" s="147"/>
      <c r="H333" s="147"/>
      <c r="I333" s="113" t="s">
        <v>1064</v>
      </c>
      <c r="J333" s="117" t="s">
        <v>1065</v>
      </c>
      <c r="K333" s="118"/>
      <c r="L333" s="118"/>
      <c r="M333" s="118"/>
      <c r="N333" s="129"/>
      <c r="O333" s="149">
        <f t="shared" si="96"/>
        <v>0</v>
      </c>
      <c r="P333" s="149">
        <f t="shared" si="97"/>
        <v>0</v>
      </c>
    </row>
    <row r="334" s="79" customFormat="1" customHeight="1" spans="1:16">
      <c r="A334" s="120"/>
      <c r="B334" s="117"/>
      <c r="C334" s="146"/>
      <c r="D334" s="146"/>
      <c r="E334" s="146"/>
      <c r="F334" s="146"/>
      <c r="G334" s="147"/>
      <c r="H334" s="147"/>
      <c r="I334" s="113" t="s">
        <v>1066</v>
      </c>
      <c r="J334" s="117" t="s">
        <v>1067</v>
      </c>
      <c r="K334" s="118"/>
      <c r="L334" s="118"/>
      <c r="M334" s="118"/>
      <c r="N334" s="129"/>
      <c r="O334" s="149">
        <f t="shared" si="96"/>
        <v>0</v>
      </c>
      <c r="P334" s="149">
        <f t="shared" si="97"/>
        <v>0</v>
      </c>
    </row>
    <row r="335" s="79" customFormat="1" customHeight="1" spans="1:16">
      <c r="A335" s="120"/>
      <c r="B335" s="117"/>
      <c r="C335" s="146"/>
      <c r="D335" s="146"/>
      <c r="E335" s="146"/>
      <c r="F335" s="146"/>
      <c r="G335" s="147"/>
      <c r="H335" s="147"/>
      <c r="I335" s="113" t="s">
        <v>1068</v>
      </c>
      <c r="J335" s="117" t="s">
        <v>1069</v>
      </c>
      <c r="K335" s="118"/>
      <c r="L335" s="118"/>
      <c r="M335" s="118"/>
      <c r="N335" s="129"/>
      <c r="O335" s="149">
        <f t="shared" si="96"/>
        <v>0</v>
      </c>
      <c r="P335" s="149">
        <f t="shared" si="97"/>
        <v>0</v>
      </c>
    </row>
    <row r="336" s="79" customFormat="1" customHeight="1" spans="1:16">
      <c r="A336" s="120"/>
      <c r="B336" s="117"/>
      <c r="C336" s="146"/>
      <c r="D336" s="146"/>
      <c r="E336" s="146"/>
      <c r="F336" s="146"/>
      <c r="G336" s="147"/>
      <c r="H336" s="147"/>
      <c r="I336" s="113" t="s">
        <v>1070</v>
      </c>
      <c r="J336" s="117" t="s">
        <v>1071</v>
      </c>
      <c r="K336" s="115">
        <f t="shared" ref="K336:N336" si="98">SUM(K337:K342)</f>
        <v>0</v>
      </c>
      <c r="L336" s="115">
        <f t="shared" si="98"/>
        <v>0</v>
      </c>
      <c r="M336" s="115">
        <f t="shared" si="98"/>
        <v>0</v>
      </c>
      <c r="N336" s="127">
        <f t="shared" si="98"/>
        <v>0</v>
      </c>
      <c r="O336" s="149">
        <f t="shared" si="96"/>
        <v>0</v>
      </c>
      <c r="P336" s="149">
        <f t="shared" si="97"/>
        <v>0</v>
      </c>
    </row>
    <row r="337" s="79" customFormat="1" customHeight="1" spans="1:16">
      <c r="A337" s="120"/>
      <c r="B337" s="117"/>
      <c r="C337" s="146"/>
      <c r="D337" s="146"/>
      <c r="E337" s="146"/>
      <c r="F337" s="146"/>
      <c r="G337" s="147"/>
      <c r="H337" s="147"/>
      <c r="I337" s="113" t="s">
        <v>1072</v>
      </c>
      <c r="J337" s="117" t="s">
        <v>1073</v>
      </c>
      <c r="K337" s="118"/>
      <c r="L337" s="118"/>
      <c r="M337" s="118"/>
      <c r="N337" s="129"/>
      <c r="O337" s="149">
        <f t="shared" si="96"/>
        <v>0</v>
      </c>
      <c r="P337" s="149">
        <f t="shared" si="97"/>
        <v>0</v>
      </c>
    </row>
    <row r="338" s="79" customFormat="1" customHeight="1" spans="1:16">
      <c r="A338" s="120"/>
      <c r="B338" s="117"/>
      <c r="C338" s="146"/>
      <c r="D338" s="146"/>
      <c r="E338" s="146"/>
      <c r="F338" s="146"/>
      <c r="G338" s="147"/>
      <c r="H338" s="147"/>
      <c r="I338" s="113" t="s">
        <v>1074</v>
      </c>
      <c r="J338" s="117" t="s">
        <v>1075</v>
      </c>
      <c r="K338" s="118"/>
      <c r="L338" s="118"/>
      <c r="M338" s="118"/>
      <c r="N338" s="129"/>
      <c r="O338" s="149">
        <f t="shared" si="96"/>
        <v>0</v>
      </c>
      <c r="P338" s="149">
        <f t="shared" si="97"/>
        <v>0</v>
      </c>
    </row>
    <row r="339" s="79" customFormat="1" customHeight="1" spans="1:16">
      <c r="A339" s="120"/>
      <c r="B339" s="117"/>
      <c r="C339" s="146"/>
      <c r="D339" s="146"/>
      <c r="E339" s="146"/>
      <c r="F339" s="146"/>
      <c r="G339" s="147"/>
      <c r="H339" s="147"/>
      <c r="I339" s="113" t="s">
        <v>1076</v>
      </c>
      <c r="J339" s="117" t="s">
        <v>1077</v>
      </c>
      <c r="K339" s="118"/>
      <c r="L339" s="118"/>
      <c r="M339" s="118"/>
      <c r="N339" s="129"/>
      <c r="O339" s="149">
        <f t="shared" si="96"/>
        <v>0</v>
      </c>
      <c r="P339" s="149">
        <f t="shared" si="97"/>
        <v>0</v>
      </c>
    </row>
    <row r="340" s="79" customFormat="1" customHeight="1" spans="1:16">
      <c r="A340" s="120"/>
      <c r="B340" s="117"/>
      <c r="C340" s="146"/>
      <c r="D340" s="146"/>
      <c r="E340" s="146"/>
      <c r="F340" s="146"/>
      <c r="G340" s="147"/>
      <c r="H340" s="147"/>
      <c r="I340" s="113" t="s">
        <v>1078</v>
      </c>
      <c r="J340" s="117" t="s">
        <v>1079</v>
      </c>
      <c r="K340" s="118"/>
      <c r="L340" s="118"/>
      <c r="M340" s="118"/>
      <c r="N340" s="129"/>
      <c r="O340" s="149">
        <f t="shared" si="96"/>
        <v>0</v>
      </c>
      <c r="P340" s="149">
        <f t="shared" si="97"/>
        <v>0</v>
      </c>
    </row>
    <row r="341" s="79" customFormat="1" customHeight="1" spans="1:16">
      <c r="A341" s="120"/>
      <c r="B341" s="117"/>
      <c r="C341" s="146"/>
      <c r="D341" s="146"/>
      <c r="E341" s="146"/>
      <c r="F341" s="146"/>
      <c r="G341" s="147"/>
      <c r="H341" s="147"/>
      <c r="I341" s="113" t="s">
        <v>1080</v>
      </c>
      <c r="J341" s="117" t="s">
        <v>1081</v>
      </c>
      <c r="K341" s="118"/>
      <c r="L341" s="118"/>
      <c r="M341" s="118"/>
      <c r="N341" s="129"/>
      <c r="O341" s="149">
        <f t="shared" si="96"/>
        <v>0</v>
      </c>
      <c r="P341" s="149">
        <f t="shared" si="97"/>
        <v>0</v>
      </c>
    </row>
    <row r="342" s="79" customFormat="1" customHeight="1" spans="1:16">
      <c r="A342" s="120"/>
      <c r="B342" s="117"/>
      <c r="C342" s="146"/>
      <c r="D342" s="146"/>
      <c r="E342" s="146"/>
      <c r="F342" s="146"/>
      <c r="G342" s="147"/>
      <c r="H342" s="147"/>
      <c r="I342" s="113" t="s">
        <v>1082</v>
      </c>
      <c r="J342" s="117" t="s">
        <v>1083</v>
      </c>
      <c r="K342" s="118"/>
      <c r="L342" s="118"/>
      <c r="M342" s="118"/>
      <c r="N342" s="129"/>
      <c r="O342" s="149">
        <f t="shared" si="96"/>
        <v>0</v>
      </c>
      <c r="P342" s="149">
        <f t="shared" si="97"/>
        <v>0</v>
      </c>
    </row>
    <row r="343" s="79" customFormat="1" customHeight="1" spans="1:16">
      <c r="A343" s="120"/>
      <c r="B343" s="117"/>
      <c r="C343" s="146"/>
      <c r="D343" s="146"/>
      <c r="E343" s="146"/>
      <c r="F343" s="146"/>
      <c r="G343" s="147"/>
      <c r="H343" s="147"/>
      <c r="I343" s="159"/>
      <c r="J343" s="92"/>
      <c r="K343" s="160"/>
      <c r="L343" s="160"/>
      <c r="M343" s="160"/>
      <c r="N343" s="161"/>
      <c r="O343" s="162"/>
      <c r="P343" s="162"/>
    </row>
    <row r="344" s="79" customFormat="1" customHeight="1" spans="1:16">
      <c r="A344" s="120"/>
      <c r="B344" s="117"/>
      <c r="C344" s="146"/>
      <c r="D344" s="146"/>
      <c r="E344" s="146"/>
      <c r="F344" s="146"/>
      <c r="G344" s="147"/>
      <c r="H344" s="147"/>
      <c r="I344" s="159"/>
      <c r="J344" s="92"/>
      <c r="K344" s="160"/>
      <c r="L344" s="160"/>
      <c r="M344" s="160"/>
      <c r="N344" s="161"/>
      <c r="O344" s="162"/>
      <c r="P344" s="162"/>
    </row>
    <row r="345" s="79" customFormat="1" customHeight="1" spans="1:16">
      <c r="A345" s="120"/>
      <c r="B345" s="117"/>
      <c r="C345" s="146"/>
      <c r="D345" s="146"/>
      <c r="E345" s="146"/>
      <c r="F345" s="146"/>
      <c r="G345" s="147"/>
      <c r="H345" s="147"/>
      <c r="I345" s="159"/>
      <c r="J345" s="92"/>
      <c r="K345" s="160"/>
      <c r="L345" s="160"/>
      <c r="M345" s="160"/>
      <c r="N345" s="161"/>
      <c r="O345" s="162"/>
      <c r="P345" s="162"/>
    </row>
    <row r="346" s="79" customFormat="1" customHeight="1" spans="1:16">
      <c r="A346" s="120"/>
      <c r="B346" s="117"/>
      <c r="C346" s="146"/>
      <c r="D346" s="146"/>
      <c r="E346" s="146"/>
      <c r="F346" s="146"/>
      <c r="G346" s="147"/>
      <c r="H346" s="147"/>
      <c r="I346" s="159"/>
      <c r="J346" s="92"/>
      <c r="K346" s="160"/>
      <c r="L346" s="160"/>
      <c r="M346" s="160"/>
      <c r="N346" s="161"/>
      <c r="O346" s="162"/>
      <c r="P346" s="162"/>
    </row>
    <row r="347" s="79" customFormat="1" customHeight="1" spans="1:16">
      <c r="A347" s="120"/>
      <c r="B347" s="117"/>
      <c r="C347" s="146"/>
      <c r="D347" s="146"/>
      <c r="E347" s="146"/>
      <c r="F347" s="146"/>
      <c r="G347" s="147"/>
      <c r="H347" s="147"/>
      <c r="I347" s="159"/>
      <c r="J347" s="92"/>
      <c r="K347" s="160"/>
      <c r="L347" s="160"/>
      <c r="M347" s="160"/>
      <c r="N347" s="161"/>
      <c r="O347" s="162"/>
      <c r="P347" s="162"/>
    </row>
    <row r="348" s="79" customFormat="1" customHeight="1" spans="1:16">
      <c r="A348" s="120"/>
      <c r="B348" s="117"/>
      <c r="C348" s="146"/>
      <c r="D348" s="146"/>
      <c r="E348" s="146"/>
      <c r="F348" s="146"/>
      <c r="G348" s="147"/>
      <c r="H348" s="147"/>
      <c r="I348" s="159"/>
      <c r="J348" s="92"/>
      <c r="K348" s="160"/>
      <c r="L348" s="160"/>
      <c r="M348" s="160"/>
      <c r="N348" s="161"/>
      <c r="O348" s="162"/>
      <c r="P348" s="162"/>
    </row>
    <row r="349" s="79" customFormat="1" customHeight="1" spans="1:16">
      <c r="A349" s="120"/>
      <c r="B349" s="120" t="s">
        <v>118</v>
      </c>
      <c r="C349" s="150">
        <f t="shared" ref="C349:F349" si="99">C7+C40</f>
        <v>48000</v>
      </c>
      <c r="D349" s="150">
        <f t="shared" si="99"/>
        <v>0</v>
      </c>
      <c r="E349" s="150">
        <f t="shared" si="99"/>
        <v>13330</v>
      </c>
      <c r="F349" s="150">
        <f t="shared" si="99"/>
        <v>52000</v>
      </c>
      <c r="G349" s="151">
        <f t="shared" ref="G349:G370" si="100">IFERROR($F349/C349,)</f>
        <v>1.08333333333333</v>
      </c>
      <c r="H349" s="151">
        <f t="shared" ref="H349:H376" si="101">IFERROR($F349/E349,)</f>
        <v>3.90097524381095</v>
      </c>
      <c r="I349" s="120"/>
      <c r="J349" s="120" t="s">
        <v>119</v>
      </c>
      <c r="K349" s="150">
        <f t="shared" ref="K349:N349" si="102">K7+K14+K29+K52+K57+K64+K75+K136+K175+K225+K235+K239+K243+K247+K251+K256+K288+K305+K322</f>
        <v>45267</v>
      </c>
      <c r="L349" s="150">
        <f t="shared" si="102"/>
        <v>0</v>
      </c>
      <c r="M349" s="150">
        <f t="shared" si="102"/>
        <v>114076</v>
      </c>
      <c r="N349" s="150">
        <f t="shared" si="102"/>
        <v>22613.36</v>
      </c>
      <c r="O349" s="149">
        <f t="shared" ref="O349:O364" si="103">IFERROR($N349/K349,)</f>
        <v>0.49955508427773</v>
      </c>
      <c r="P349" s="149">
        <f t="shared" ref="P349:P364" si="104">IFERROR($N349/M349,)</f>
        <v>0.198230653248711</v>
      </c>
    </row>
    <row r="350" s="79" customFormat="1" customHeight="1" spans="1:16">
      <c r="A350" s="113" t="s">
        <v>120</v>
      </c>
      <c r="B350" s="120" t="s">
        <v>121</v>
      </c>
      <c r="C350" s="150">
        <f t="shared" ref="C350:F350" si="105">C351+C353+C358+C360+C369+C371</f>
        <v>25028</v>
      </c>
      <c r="D350" s="150">
        <f t="shared" si="105"/>
        <v>0</v>
      </c>
      <c r="E350" s="150">
        <f t="shared" si="105"/>
        <v>148580</v>
      </c>
      <c r="F350" s="150">
        <f t="shared" si="105"/>
        <v>411.36</v>
      </c>
      <c r="G350" s="152">
        <f t="shared" si="100"/>
        <v>0.016435991689308</v>
      </c>
      <c r="H350" s="152">
        <f t="shared" si="101"/>
        <v>0.00276860950329789</v>
      </c>
      <c r="I350" s="113" t="s">
        <v>122</v>
      </c>
      <c r="J350" s="117" t="s">
        <v>123</v>
      </c>
      <c r="K350" s="150">
        <f t="shared" ref="K350:N350" si="106">K351+K353+K357+K359+K362+K361</f>
        <v>27761</v>
      </c>
      <c r="L350" s="150">
        <f t="shared" si="106"/>
        <v>0</v>
      </c>
      <c r="M350" s="150">
        <f t="shared" si="106"/>
        <v>34010</v>
      </c>
      <c r="N350" s="150">
        <f t="shared" si="106"/>
        <v>27721</v>
      </c>
      <c r="O350" s="149">
        <f t="shared" si="103"/>
        <v>0.998559129714347</v>
      </c>
      <c r="P350" s="149">
        <f t="shared" si="104"/>
        <v>0.815083798882682</v>
      </c>
    </row>
    <row r="351" s="79" customFormat="1" ht="18" customHeight="1" spans="1:16">
      <c r="A351" s="113" t="s">
        <v>1084</v>
      </c>
      <c r="B351" s="120" t="s">
        <v>1085</v>
      </c>
      <c r="C351" s="153"/>
      <c r="D351" s="153"/>
      <c r="E351" s="153">
        <v>81414</v>
      </c>
      <c r="F351" s="153">
        <v>411.36</v>
      </c>
      <c r="G351" s="152">
        <f t="shared" si="100"/>
        <v>0</v>
      </c>
      <c r="H351" s="152">
        <f t="shared" si="101"/>
        <v>0.00505269363991451</v>
      </c>
      <c r="I351" s="113" t="s">
        <v>1086</v>
      </c>
      <c r="J351" s="117" t="s">
        <v>1087</v>
      </c>
      <c r="K351" s="153"/>
      <c r="L351" s="153"/>
      <c r="M351" s="153"/>
      <c r="N351" s="153"/>
      <c r="O351" s="149">
        <f t="shared" si="103"/>
        <v>0</v>
      </c>
      <c r="P351" s="149">
        <f t="shared" si="104"/>
        <v>0</v>
      </c>
    </row>
    <row r="352" s="79" customFormat="1" customHeight="1" spans="1:16">
      <c r="A352" s="154" t="s">
        <v>1088</v>
      </c>
      <c r="B352" s="155" t="s">
        <v>1089</v>
      </c>
      <c r="C352" s="153"/>
      <c r="D352" s="153"/>
      <c r="E352" s="153">
        <v>77154</v>
      </c>
      <c r="F352" s="153"/>
      <c r="G352" s="152">
        <f t="shared" si="100"/>
        <v>0</v>
      </c>
      <c r="H352" s="152">
        <f t="shared" si="101"/>
        <v>0</v>
      </c>
      <c r="I352" s="154" t="s">
        <v>1090</v>
      </c>
      <c r="J352" s="155" t="s">
        <v>1091</v>
      </c>
      <c r="K352" s="153"/>
      <c r="L352" s="153"/>
      <c r="M352" s="153"/>
      <c r="N352" s="153"/>
      <c r="O352" s="149">
        <f t="shared" si="103"/>
        <v>0</v>
      </c>
      <c r="P352" s="149">
        <f t="shared" si="104"/>
        <v>0</v>
      </c>
    </row>
    <row r="353" s="79" customFormat="1" customHeight="1" spans="1:16">
      <c r="A353" s="113" t="s">
        <v>261</v>
      </c>
      <c r="B353" s="120" t="s">
        <v>262</v>
      </c>
      <c r="C353" s="150">
        <f t="shared" ref="C353:F353" si="107">C354</f>
        <v>0</v>
      </c>
      <c r="D353" s="150">
        <f t="shared" si="107"/>
        <v>0</v>
      </c>
      <c r="E353" s="150">
        <f t="shared" si="107"/>
        <v>0</v>
      </c>
      <c r="F353" s="150">
        <f t="shared" si="107"/>
        <v>0</v>
      </c>
      <c r="G353" s="152">
        <f t="shared" si="100"/>
        <v>0</v>
      </c>
      <c r="H353" s="152">
        <f t="shared" si="101"/>
        <v>0</v>
      </c>
      <c r="I353" s="113" t="s">
        <v>263</v>
      </c>
      <c r="J353" s="117" t="s">
        <v>264</v>
      </c>
      <c r="K353" s="150">
        <f t="shared" ref="K353:N353" si="108">K354+K355+K356</f>
        <v>0</v>
      </c>
      <c r="L353" s="150">
        <f t="shared" si="108"/>
        <v>0</v>
      </c>
      <c r="M353" s="150">
        <f t="shared" si="108"/>
        <v>174</v>
      </c>
      <c r="N353" s="150">
        <f t="shared" si="108"/>
        <v>314</v>
      </c>
      <c r="O353" s="149">
        <f t="shared" si="103"/>
        <v>0</v>
      </c>
      <c r="P353" s="149">
        <f t="shared" si="104"/>
        <v>1.80459770114943</v>
      </c>
    </row>
    <row r="354" s="79" customFormat="1" customHeight="1" spans="1:16">
      <c r="A354" s="113" t="s">
        <v>1092</v>
      </c>
      <c r="B354" s="117" t="s">
        <v>1093</v>
      </c>
      <c r="C354" s="150">
        <f t="shared" ref="C354:F354" si="109">C355+C356+C357</f>
        <v>0</v>
      </c>
      <c r="D354" s="150">
        <f t="shared" si="109"/>
        <v>0</v>
      </c>
      <c r="E354" s="150">
        <f t="shared" si="109"/>
        <v>0</v>
      </c>
      <c r="F354" s="150">
        <f t="shared" si="109"/>
        <v>0</v>
      </c>
      <c r="G354" s="152">
        <f t="shared" si="100"/>
        <v>0</v>
      </c>
      <c r="H354" s="152">
        <f t="shared" si="101"/>
        <v>0</v>
      </c>
      <c r="I354" s="113" t="s">
        <v>1094</v>
      </c>
      <c r="J354" s="117" t="s">
        <v>1095</v>
      </c>
      <c r="K354" s="153"/>
      <c r="L354" s="153"/>
      <c r="M354" s="153">
        <v>174</v>
      </c>
      <c r="N354" s="153">
        <v>314</v>
      </c>
      <c r="O354" s="149">
        <f t="shared" si="103"/>
        <v>0</v>
      </c>
      <c r="P354" s="149">
        <f t="shared" si="104"/>
        <v>1.80459770114943</v>
      </c>
    </row>
    <row r="355" s="79" customFormat="1" customHeight="1" spans="1:16">
      <c r="A355" s="113" t="s">
        <v>1096</v>
      </c>
      <c r="B355" s="117" t="s">
        <v>1097</v>
      </c>
      <c r="C355" s="153"/>
      <c r="D355" s="153"/>
      <c r="E355" s="153"/>
      <c r="F355" s="153"/>
      <c r="G355" s="152">
        <f t="shared" si="100"/>
        <v>0</v>
      </c>
      <c r="H355" s="152">
        <f t="shared" si="101"/>
        <v>0</v>
      </c>
      <c r="I355" s="113" t="s">
        <v>1098</v>
      </c>
      <c r="J355" s="117" t="s">
        <v>1099</v>
      </c>
      <c r="K355" s="153"/>
      <c r="L355" s="153"/>
      <c r="M355" s="153"/>
      <c r="N355" s="153"/>
      <c r="O355" s="149">
        <f t="shared" si="103"/>
        <v>0</v>
      </c>
      <c r="P355" s="149">
        <f t="shared" si="104"/>
        <v>0</v>
      </c>
    </row>
    <row r="356" s="79" customFormat="1" customHeight="1" spans="1:16">
      <c r="A356" s="113" t="s">
        <v>1100</v>
      </c>
      <c r="B356" s="117" t="s">
        <v>1101</v>
      </c>
      <c r="C356" s="153"/>
      <c r="D356" s="153"/>
      <c r="E356" s="153"/>
      <c r="F356" s="153"/>
      <c r="G356" s="152">
        <f t="shared" si="100"/>
        <v>0</v>
      </c>
      <c r="H356" s="152">
        <f t="shared" si="101"/>
        <v>0</v>
      </c>
      <c r="I356" s="113" t="s">
        <v>1102</v>
      </c>
      <c r="J356" s="117" t="s">
        <v>1103</v>
      </c>
      <c r="K356" s="153"/>
      <c r="L356" s="153"/>
      <c r="M356" s="153"/>
      <c r="N356" s="153"/>
      <c r="O356" s="149">
        <f t="shared" si="103"/>
        <v>0</v>
      </c>
      <c r="P356" s="149">
        <f t="shared" si="104"/>
        <v>0</v>
      </c>
    </row>
    <row r="357" s="79" customFormat="1" customHeight="1" spans="1:16">
      <c r="A357" s="113" t="s">
        <v>1104</v>
      </c>
      <c r="B357" s="117" t="s">
        <v>1105</v>
      </c>
      <c r="C357" s="153"/>
      <c r="D357" s="153"/>
      <c r="E357" s="153"/>
      <c r="F357" s="153"/>
      <c r="G357" s="152">
        <f t="shared" si="100"/>
        <v>0</v>
      </c>
      <c r="H357" s="152">
        <f t="shared" si="101"/>
        <v>0</v>
      </c>
      <c r="I357" s="113" t="s">
        <v>275</v>
      </c>
      <c r="J357" s="117" t="s">
        <v>276</v>
      </c>
      <c r="K357" s="150">
        <f t="shared" ref="K357:N357" si="110">K358</f>
        <v>27761</v>
      </c>
      <c r="L357" s="150">
        <f t="shared" si="110"/>
        <v>0</v>
      </c>
      <c r="M357" s="150">
        <f t="shared" si="110"/>
        <v>2098</v>
      </c>
      <c r="N357" s="150">
        <f t="shared" si="110"/>
        <v>27407</v>
      </c>
      <c r="O357" s="149">
        <f t="shared" si="103"/>
        <v>0.987248297971975</v>
      </c>
      <c r="P357" s="149">
        <f t="shared" si="104"/>
        <v>13.0633937082936</v>
      </c>
    </row>
    <row r="358" s="79" customFormat="1" customHeight="1" spans="1:16">
      <c r="A358" s="113" t="s">
        <v>273</v>
      </c>
      <c r="B358" s="120" t="s">
        <v>274</v>
      </c>
      <c r="C358" s="150">
        <f t="shared" ref="C358:F358" si="111">C359</f>
        <v>25028</v>
      </c>
      <c r="D358" s="150">
        <f t="shared" si="111"/>
        <v>0</v>
      </c>
      <c r="E358" s="150">
        <f t="shared" si="111"/>
        <v>32261</v>
      </c>
      <c r="F358" s="156">
        <f t="shared" si="111"/>
        <v>0</v>
      </c>
      <c r="G358" s="152">
        <f t="shared" si="100"/>
        <v>0</v>
      </c>
      <c r="H358" s="152">
        <f t="shared" si="101"/>
        <v>0</v>
      </c>
      <c r="I358" s="113" t="s">
        <v>1106</v>
      </c>
      <c r="J358" s="117" t="s">
        <v>1107</v>
      </c>
      <c r="K358" s="153">
        <v>27761</v>
      </c>
      <c r="L358" s="153"/>
      <c r="M358" s="153">
        <v>2098</v>
      </c>
      <c r="N358" s="153">
        <v>27407</v>
      </c>
      <c r="O358" s="149">
        <f t="shared" si="103"/>
        <v>0.987248297971975</v>
      </c>
      <c r="P358" s="149">
        <f t="shared" si="104"/>
        <v>13.0633937082936</v>
      </c>
    </row>
    <row r="359" s="79" customFormat="1" customHeight="1" spans="1:16">
      <c r="A359" s="113" t="s">
        <v>1108</v>
      </c>
      <c r="B359" s="120" t="s">
        <v>1109</v>
      </c>
      <c r="C359" s="153">
        <v>25028</v>
      </c>
      <c r="D359" s="153"/>
      <c r="E359" s="153">
        <v>32261</v>
      </c>
      <c r="F359" s="156"/>
      <c r="G359" s="152">
        <f t="shared" si="100"/>
        <v>0</v>
      </c>
      <c r="H359" s="152">
        <f t="shared" si="101"/>
        <v>0</v>
      </c>
      <c r="I359" s="113" t="s">
        <v>281</v>
      </c>
      <c r="J359" s="117" t="s">
        <v>282</v>
      </c>
      <c r="K359" s="150">
        <f t="shared" ref="K359:N359" si="112">K360</f>
        <v>0</v>
      </c>
      <c r="L359" s="150">
        <f t="shared" si="112"/>
        <v>0</v>
      </c>
      <c r="M359" s="150">
        <f t="shared" si="112"/>
        <v>31738</v>
      </c>
      <c r="N359" s="150">
        <f t="shared" si="112"/>
        <v>0</v>
      </c>
      <c r="O359" s="149">
        <f t="shared" si="103"/>
        <v>0</v>
      </c>
      <c r="P359" s="149">
        <f t="shared" si="104"/>
        <v>0</v>
      </c>
    </row>
    <row r="360" s="79" customFormat="1" customHeight="1" spans="1:16">
      <c r="A360" s="113" t="s">
        <v>285</v>
      </c>
      <c r="B360" s="120" t="s">
        <v>286</v>
      </c>
      <c r="C360" s="150">
        <f t="shared" ref="C360:F360" si="113">C361</f>
        <v>0</v>
      </c>
      <c r="D360" s="150">
        <f t="shared" si="113"/>
        <v>0</v>
      </c>
      <c r="E360" s="150">
        <f t="shared" si="113"/>
        <v>1081</v>
      </c>
      <c r="F360" s="150">
        <f t="shared" si="113"/>
        <v>0</v>
      </c>
      <c r="G360" s="152">
        <f t="shared" si="100"/>
        <v>0</v>
      </c>
      <c r="H360" s="152">
        <f t="shared" si="101"/>
        <v>0</v>
      </c>
      <c r="I360" s="113" t="s">
        <v>1110</v>
      </c>
      <c r="J360" s="117" t="s">
        <v>1111</v>
      </c>
      <c r="K360" s="153"/>
      <c r="L360" s="153"/>
      <c r="M360" s="153">
        <v>31738</v>
      </c>
      <c r="N360" s="153"/>
      <c r="O360" s="149">
        <f t="shared" si="103"/>
        <v>0</v>
      </c>
      <c r="P360" s="149">
        <f t="shared" si="104"/>
        <v>0</v>
      </c>
    </row>
    <row r="361" s="79" customFormat="1" customHeight="1" spans="1:16">
      <c r="A361" s="113" t="s">
        <v>1112</v>
      </c>
      <c r="B361" s="117" t="s">
        <v>1113</v>
      </c>
      <c r="C361" s="150">
        <f t="shared" ref="C361:F361" si="114">SUM(C362:C368)</f>
        <v>0</v>
      </c>
      <c r="D361" s="150">
        <f t="shared" si="114"/>
        <v>0</v>
      </c>
      <c r="E361" s="150">
        <f t="shared" si="114"/>
        <v>1081</v>
      </c>
      <c r="F361" s="150">
        <f t="shared" si="114"/>
        <v>0</v>
      </c>
      <c r="G361" s="152">
        <f t="shared" si="100"/>
        <v>0</v>
      </c>
      <c r="H361" s="152">
        <f t="shared" si="101"/>
        <v>0</v>
      </c>
      <c r="I361" s="113" t="s">
        <v>287</v>
      </c>
      <c r="J361" s="117" t="s">
        <v>288</v>
      </c>
      <c r="K361" s="153"/>
      <c r="L361" s="153"/>
      <c r="M361" s="153"/>
      <c r="N361" s="153"/>
      <c r="O361" s="149">
        <f t="shared" si="103"/>
        <v>0</v>
      </c>
      <c r="P361" s="149">
        <f t="shared" si="104"/>
        <v>0</v>
      </c>
    </row>
    <row r="362" s="79" customFormat="1" customHeight="1" spans="1:16">
      <c r="A362" s="113" t="s">
        <v>1114</v>
      </c>
      <c r="B362" s="117" t="s">
        <v>1115</v>
      </c>
      <c r="C362" s="153"/>
      <c r="D362" s="153"/>
      <c r="E362" s="153"/>
      <c r="F362" s="153"/>
      <c r="G362" s="152">
        <f t="shared" si="100"/>
        <v>0</v>
      </c>
      <c r="H362" s="152">
        <f t="shared" si="101"/>
        <v>0</v>
      </c>
      <c r="I362" s="113" t="s">
        <v>1116</v>
      </c>
      <c r="J362" s="117" t="s">
        <v>1117</v>
      </c>
      <c r="K362" s="150">
        <f t="shared" ref="K362:N362" si="115">K363+K364</f>
        <v>0</v>
      </c>
      <c r="L362" s="150">
        <f t="shared" si="115"/>
        <v>0</v>
      </c>
      <c r="M362" s="150">
        <f t="shared" si="115"/>
        <v>0</v>
      </c>
      <c r="N362" s="150">
        <f t="shared" si="115"/>
        <v>0</v>
      </c>
      <c r="O362" s="149">
        <f t="shared" si="103"/>
        <v>0</v>
      </c>
      <c r="P362" s="149">
        <f t="shared" si="104"/>
        <v>0</v>
      </c>
    </row>
    <row r="363" s="79" customFormat="1" customHeight="1" spans="1:16">
      <c r="A363" s="113" t="s">
        <v>1118</v>
      </c>
      <c r="B363" s="117" t="s">
        <v>1119</v>
      </c>
      <c r="C363" s="153"/>
      <c r="D363" s="153"/>
      <c r="E363" s="153"/>
      <c r="F363" s="153"/>
      <c r="G363" s="152">
        <f t="shared" si="100"/>
        <v>0</v>
      </c>
      <c r="H363" s="152">
        <f t="shared" si="101"/>
        <v>0</v>
      </c>
      <c r="I363" s="113" t="s">
        <v>1120</v>
      </c>
      <c r="J363" s="117" t="s">
        <v>1121</v>
      </c>
      <c r="K363" s="153"/>
      <c r="L363" s="153"/>
      <c r="M363" s="153"/>
      <c r="N363" s="153"/>
      <c r="O363" s="149">
        <f t="shared" si="103"/>
        <v>0</v>
      </c>
      <c r="P363" s="149">
        <f t="shared" si="104"/>
        <v>0</v>
      </c>
    </row>
    <row r="364" s="79" customFormat="1" customHeight="1" spans="1:16">
      <c r="A364" s="113" t="s">
        <v>1122</v>
      </c>
      <c r="B364" s="117" t="s">
        <v>1123</v>
      </c>
      <c r="C364" s="153"/>
      <c r="D364" s="153"/>
      <c r="E364" s="153"/>
      <c r="F364" s="153"/>
      <c r="G364" s="152">
        <f t="shared" si="100"/>
        <v>0</v>
      </c>
      <c r="H364" s="152">
        <f t="shared" si="101"/>
        <v>0</v>
      </c>
      <c r="I364" s="163" t="s">
        <v>1124</v>
      </c>
      <c r="J364" s="158" t="s">
        <v>1125</v>
      </c>
      <c r="K364" s="153"/>
      <c r="L364" s="153"/>
      <c r="M364" s="153"/>
      <c r="N364" s="153"/>
      <c r="O364" s="149">
        <f t="shared" si="103"/>
        <v>0</v>
      </c>
      <c r="P364" s="149">
        <f t="shared" si="104"/>
        <v>0</v>
      </c>
    </row>
    <row r="365" s="79" customFormat="1" customHeight="1" spans="1:16">
      <c r="A365" s="113" t="s">
        <v>1126</v>
      </c>
      <c r="B365" s="117" t="s">
        <v>1127</v>
      </c>
      <c r="C365" s="153"/>
      <c r="D365" s="153"/>
      <c r="E365" s="153"/>
      <c r="F365" s="153"/>
      <c r="G365" s="152">
        <f t="shared" si="100"/>
        <v>0</v>
      </c>
      <c r="H365" s="152">
        <f t="shared" si="101"/>
        <v>0</v>
      </c>
      <c r="I365" s="164"/>
      <c r="J365" s="164"/>
      <c r="K365" s="165"/>
      <c r="L365" s="166"/>
      <c r="M365" s="166"/>
      <c r="N365" s="167"/>
      <c r="O365" s="162"/>
      <c r="P365" s="162"/>
    </row>
    <row r="366" s="79" customFormat="1" customHeight="1" spans="1:16">
      <c r="A366" s="113" t="s">
        <v>1128</v>
      </c>
      <c r="B366" s="117" t="s">
        <v>1129</v>
      </c>
      <c r="C366" s="153"/>
      <c r="D366" s="153"/>
      <c r="E366" s="153"/>
      <c r="F366" s="153"/>
      <c r="G366" s="152">
        <f t="shared" si="100"/>
        <v>0</v>
      </c>
      <c r="H366" s="152">
        <f t="shared" si="101"/>
        <v>0</v>
      </c>
      <c r="I366" s="164"/>
      <c r="J366" s="164"/>
      <c r="K366" s="165"/>
      <c r="L366" s="166"/>
      <c r="M366" s="166"/>
      <c r="N366" s="167"/>
      <c r="O366" s="162"/>
      <c r="P366" s="162"/>
    </row>
    <row r="367" s="79" customFormat="1" customHeight="1" spans="1:16">
      <c r="A367" s="113" t="s">
        <v>1130</v>
      </c>
      <c r="B367" s="117" t="s">
        <v>1131</v>
      </c>
      <c r="C367" s="153"/>
      <c r="D367" s="153"/>
      <c r="E367" s="153"/>
      <c r="F367" s="153"/>
      <c r="G367" s="152">
        <f t="shared" si="100"/>
        <v>0</v>
      </c>
      <c r="H367" s="152">
        <f t="shared" si="101"/>
        <v>0</v>
      </c>
      <c r="I367" s="164"/>
      <c r="J367" s="164"/>
      <c r="K367" s="165"/>
      <c r="L367" s="166"/>
      <c r="M367" s="166"/>
      <c r="N367" s="167"/>
      <c r="O367" s="162"/>
      <c r="P367" s="162"/>
    </row>
    <row r="368" s="79" customFormat="1" customHeight="1" spans="1:16">
      <c r="A368" s="113" t="s">
        <v>1132</v>
      </c>
      <c r="B368" s="117" t="s">
        <v>1133</v>
      </c>
      <c r="C368" s="153"/>
      <c r="D368" s="153"/>
      <c r="E368" s="153">
        <v>1081</v>
      </c>
      <c r="F368" s="153"/>
      <c r="G368" s="152">
        <f t="shared" si="100"/>
        <v>0</v>
      </c>
      <c r="H368" s="152">
        <f t="shared" si="101"/>
        <v>0</v>
      </c>
      <c r="I368" s="164"/>
      <c r="J368" s="164"/>
      <c r="K368" s="165"/>
      <c r="L368" s="166"/>
      <c r="M368" s="166"/>
      <c r="N368" s="167"/>
      <c r="O368" s="162"/>
      <c r="P368" s="162"/>
    </row>
    <row r="369" s="79" customFormat="1" customHeight="1" spans="1:16">
      <c r="A369" s="113" t="s">
        <v>305</v>
      </c>
      <c r="B369" s="117" t="s">
        <v>306</v>
      </c>
      <c r="C369" s="150">
        <f t="shared" ref="C369:F369" si="116">C370</f>
        <v>0</v>
      </c>
      <c r="D369" s="150">
        <f t="shared" si="116"/>
        <v>0</v>
      </c>
      <c r="E369" s="150">
        <f t="shared" si="116"/>
        <v>33824</v>
      </c>
      <c r="F369" s="150">
        <f t="shared" si="116"/>
        <v>0</v>
      </c>
      <c r="G369" s="152">
        <f t="shared" si="100"/>
        <v>0</v>
      </c>
      <c r="H369" s="152">
        <f t="shared" si="101"/>
        <v>0</v>
      </c>
      <c r="I369" s="164"/>
      <c r="J369" s="164"/>
      <c r="K369" s="165"/>
      <c r="L369" s="166"/>
      <c r="M369" s="166"/>
      <c r="N369" s="167"/>
      <c r="O369" s="162"/>
      <c r="P369" s="162"/>
    </row>
    <row r="370" s="79" customFormat="1" customHeight="1" spans="1:16">
      <c r="A370" s="113" t="s">
        <v>1134</v>
      </c>
      <c r="B370" s="117" t="s">
        <v>1135</v>
      </c>
      <c r="C370" s="153"/>
      <c r="D370" s="153"/>
      <c r="E370" s="153">
        <v>33824</v>
      </c>
      <c r="F370" s="153"/>
      <c r="G370" s="152">
        <f t="shared" si="100"/>
        <v>0</v>
      </c>
      <c r="H370" s="152">
        <f t="shared" si="101"/>
        <v>0</v>
      </c>
      <c r="I370" s="164"/>
      <c r="J370" s="164"/>
      <c r="K370" s="165"/>
      <c r="L370" s="166"/>
      <c r="M370" s="166"/>
      <c r="N370" s="167"/>
      <c r="O370" s="162"/>
      <c r="P370" s="162"/>
    </row>
    <row r="371" s="79" customFormat="1" customHeight="1" spans="1:16">
      <c r="A371" s="113" t="s">
        <v>1136</v>
      </c>
      <c r="B371" s="117" t="s">
        <v>1137</v>
      </c>
      <c r="C371" s="150">
        <f t="shared" ref="C371:F371" si="117">C372+C373</f>
        <v>0</v>
      </c>
      <c r="D371" s="150">
        <f t="shared" si="117"/>
        <v>0</v>
      </c>
      <c r="E371" s="150">
        <f t="shared" si="117"/>
        <v>0</v>
      </c>
      <c r="F371" s="150">
        <f t="shared" si="117"/>
        <v>0</v>
      </c>
      <c r="G371" s="152">
        <f>IFERROR($F371/E371,)</f>
        <v>0</v>
      </c>
      <c r="H371" s="152">
        <f t="shared" si="101"/>
        <v>0</v>
      </c>
      <c r="I371" s="164"/>
      <c r="J371" s="164"/>
      <c r="K371" s="165"/>
      <c r="L371" s="166"/>
      <c r="M371" s="166"/>
      <c r="N371" s="167"/>
      <c r="O371" s="162"/>
      <c r="P371" s="162"/>
    </row>
    <row r="372" s="79" customFormat="1" customHeight="1" spans="1:16">
      <c r="A372" s="113" t="s">
        <v>1138</v>
      </c>
      <c r="B372" s="117" t="s">
        <v>1139</v>
      </c>
      <c r="C372" s="153"/>
      <c r="D372" s="153"/>
      <c r="E372" s="153"/>
      <c r="F372" s="153"/>
      <c r="G372" s="152">
        <f t="shared" ref="G372:G376" si="118">IFERROR($F372/C372,)</f>
        <v>0</v>
      </c>
      <c r="H372" s="152">
        <f t="shared" si="101"/>
        <v>0</v>
      </c>
      <c r="I372" s="164"/>
      <c r="J372" s="164"/>
      <c r="K372" s="165"/>
      <c r="L372" s="166"/>
      <c r="M372" s="166"/>
      <c r="N372" s="167"/>
      <c r="O372" s="162"/>
      <c r="P372" s="162"/>
    </row>
    <row r="373" s="79" customFormat="1" customHeight="1" spans="1:16">
      <c r="A373" s="157" t="s">
        <v>1140</v>
      </c>
      <c r="B373" s="158" t="s">
        <v>1141</v>
      </c>
      <c r="C373" s="153"/>
      <c r="D373" s="153"/>
      <c r="E373" s="153"/>
      <c r="F373" s="153"/>
      <c r="G373" s="152">
        <f t="shared" si="118"/>
        <v>0</v>
      </c>
      <c r="H373" s="152">
        <f t="shared" si="101"/>
        <v>0</v>
      </c>
      <c r="I373" s="164"/>
      <c r="J373" s="164"/>
      <c r="K373" s="165"/>
      <c r="L373" s="166"/>
      <c r="M373" s="166"/>
      <c r="N373" s="167"/>
      <c r="O373" s="162"/>
      <c r="P373" s="162"/>
    </row>
    <row r="374" s="79" customFormat="1" customHeight="1" spans="1:16">
      <c r="A374" s="113" t="s">
        <v>342</v>
      </c>
      <c r="B374" s="120" t="s">
        <v>343</v>
      </c>
      <c r="C374" s="150">
        <f t="shared" ref="C374:F374" si="119">C375</f>
        <v>0</v>
      </c>
      <c r="D374" s="150">
        <f t="shared" si="119"/>
        <v>0</v>
      </c>
      <c r="E374" s="150">
        <f t="shared" si="119"/>
        <v>0</v>
      </c>
      <c r="F374" s="150">
        <f t="shared" si="119"/>
        <v>0</v>
      </c>
      <c r="G374" s="152">
        <f t="shared" si="118"/>
        <v>0</v>
      </c>
      <c r="H374" s="152">
        <f t="shared" si="101"/>
        <v>0</v>
      </c>
      <c r="I374" s="113" t="s">
        <v>346</v>
      </c>
      <c r="J374" s="120" t="s">
        <v>347</v>
      </c>
      <c r="K374" s="115">
        <f t="shared" ref="K374:N374" si="120">K375</f>
        <v>0</v>
      </c>
      <c r="L374" s="115">
        <f t="shared" si="120"/>
        <v>0</v>
      </c>
      <c r="M374" s="115">
        <f t="shared" si="120"/>
        <v>13824</v>
      </c>
      <c r="N374" s="127">
        <f t="shared" si="120"/>
        <v>2077</v>
      </c>
      <c r="O374" s="149">
        <f t="shared" ref="O374:O378" si="121">IFERROR($N374/K374,)</f>
        <v>0</v>
      </c>
      <c r="P374" s="149">
        <f t="shared" ref="P374:P378" si="122">IFERROR($N374/M374,)</f>
        <v>0.150245949074074</v>
      </c>
    </row>
    <row r="375" s="79" customFormat="1" customHeight="1" spans="1:16">
      <c r="A375" s="113" t="s">
        <v>344</v>
      </c>
      <c r="B375" s="120" t="s">
        <v>345</v>
      </c>
      <c r="C375" s="150">
        <f t="shared" ref="C375:F375" si="123">C376</f>
        <v>0</v>
      </c>
      <c r="D375" s="150">
        <f t="shared" si="123"/>
        <v>0</v>
      </c>
      <c r="E375" s="150">
        <f t="shared" si="123"/>
        <v>0</v>
      </c>
      <c r="F375" s="150">
        <f t="shared" si="123"/>
        <v>0</v>
      </c>
      <c r="G375" s="152">
        <f t="shared" si="118"/>
        <v>0</v>
      </c>
      <c r="H375" s="152">
        <f t="shared" si="101"/>
        <v>0</v>
      </c>
      <c r="I375" s="113" t="s">
        <v>1142</v>
      </c>
      <c r="J375" s="120" t="s">
        <v>1143</v>
      </c>
      <c r="K375" s="153"/>
      <c r="L375" s="168"/>
      <c r="M375" s="168">
        <v>13824</v>
      </c>
      <c r="N375" s="169">
        <v>2077</v>
      </c>
      <c r="O375" s="149">
        <f t="shared" si="121"/>
        <v>0</v>
      </c>
      <c r="P375" s="149">
        <f t="shared" si="122"/>
        <v>0.150245949074074</v>
      </c>
    </row>
    <row r="376" s="79" customFormat="1" customHeight="1" spans="1:16">
      <c r="A376" s="113" t="s">
        <v>1144</v>
      </c>
      <c r="B376" s="120" t="s">
        <v>1145</v>
      </c>
      <c r="C376" s="153"/>
      <c r="D376" s="153"/>
      <c r="E376" s="153"/>
      <c r="F376" s="153"/>
      <c r="G376" s="152">
        <f t="shared" si="118"/>
        <v>0</v>
      </c>
      <c r="H376" s="152">
        <f t="shared" si="101"/>
        <v>0</v>
      </c>
      <c r="I376" s="120"/>
      <c r="J376" s="120"/>
      <c r="K376" s="170"/>
      <c r="L376" s="170"/>
      <c r="M376" s="170"/>
      <c r="N376" s="171"/>
      <c r="O376" s="149"/>
      <c r="P376" s="149"/>
    </row>
    <row r="377" s="79" customFormat="1" customHeight="1" spans="1:16">
      <c r="A377" s="120"/>
      <c r="B377" s="120"/>
      <c r="C377" s="146"/>
      <c r="D377" s="146"/>
      <c r="E377" s="146"/>
      <c r="F377" s="146"/>
      <c r="G377" s="152"/>
      <c r="H377" s="152"/>
      <c r="I377" s="120"/>
      <c r="J377" s="120"/>
      <c r="K377" s="170"/>
      <c r="L377" s="170"/>
      <c r="M377" s="170"/>
      <c r="N377" s="171"/>
      <c r="O377" s="149"/>
      <c r="P377" s="149"/>
    </row>
    <row r="378" s="79" customFormat="1" customHeight="1" spans="1:16">
      <c r="A378" s="120"/>
      <c r="B378" s="120" t="s">
        <v>61</v>
      </c>
      <c r="C378" s="150">
        <f t="shared" ref="C378:F378" si="124">C349+C350+C374</f>
        <v>73028</v>
      </c>
      <c r="D378" s="150">
        <f t="shared" si="124"/>
        <v>0</v>
      </c>
      <c r="E378" s="150">
        <f t="shared" si="124"/>
        <v>161910</v>
      </c>
      <c r="F378" s="150">
        <f t="shared" si="124"/>
        <v>52411.36</v>
      </c>
      <c r="G378" s="152">
        <f>IFERROR($F378/C378,)</f>
        <v>0.717688557813441</v>
      </c>
      <c r="H378" s="152">
        <f>IFERROR($F378/E378,)</f>
        <v>0.323706750663949</v>
      </c>
      <c r="I378" s="120"/>
      <c r="J378" s="120" t="s">
        <v>368</v>
      </c>
      <c r="K378" s="172">
        <f t="shared" ref="K378:N378" si="125">K349+K350+K374</f>
        <v>73028</v>
      </c>
      <c r="L378" s="172">
        <f t="shared" si="125"/>
        <v>0</v>
      </c>
      <c r="M378" s="172">
        <f t="shared" si="125"/>
        <v>161910</v>
      </c>
      <c r="N378" s="172">
        <f t="shared" si="125"/>
        <v>52411.36</v>
      </c>
      <c r="O378" s="149">
        <f t="shared" si="121"/>
        <v>0.717688557813441</v>
      </c>
      <c r="P378" s="149">
        <f t="shared" si="122"/>
        <v>0.323706750663949</v>
      </c>
    </row>
  </sheetData>
  <mergeCells count="1">
    <mergeCell ref="A2:P2"/>
  </mergeCells>
  <pageMargins left="0.75" right="0.75" top="1" bottom="1" header="0.5" footer="0.5"/>
  <pageSetup paperSize="8" scale="73"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84"/>
  <sheetViews>
    <sheetView workbookViewId="0">
      <selection activeCell="B13" sqref="B13"/>
    </sheetView>
  </sheetViews>
  <sheetFormatPr defaultColWidth="8.70833333333333" defaultRowHeight="13.5" customHeight="1"/>
  <cols>
    <col min="1" max="1" width="6.425" style="79" customWidth="1"/>
    <col min="2" max="2" width="59.575" style="79" customWidth="1"/>
    <col min="3" max="4" width="13.575" style="79" customWidth="1"/>
    <col min="5" max="5" width="15.1416666666667" style="79" customWidth="1"/>
    <col min="6" max="8" width="13.575" style="79" customWidth="1"/>
    <col min="9" max="9" width="22.1416666666667" style="79" customWidth="1"/>
    <col min="10" max="16384" width="8.70833333333333" style="79"/>
  </cols>
  <sheetData>
    <row r="1" s="79" customFormat="1" ht="14.25" customHeight="1" spans="1:9">
      <c r="A1" s="80"/>
      <c r="B1" s="81"/>
      <c r="C1" s="82"/>
      <c r="D1" s="82"/>
      <c r="E1" s="82"/>
      <c r="F1" s="82"/>
      <c r="G1" s="82"/>
      <c r="H1" s="82"/>
      <c r="I1" s="82"/>
    </row>
    <row r="2" s="79" customFormat="1" ht="24" customHeight="1" spans="1:9">
      <c r="A2" s="83" t="s">
        <v>1146</v>
      </c>
      <c r="B2" s="83"/>
      <c r="C2" s="83"/>
      <c r="D2" s="83"/>
      <c r="E2" s="83"/>
      <c r="F2" s="83"/>
      <c r="G2" s="83"/>
      <c r="H2" s="83"/>
      <c r="I2" s="83"/>
    </row>
    <row r="3" s="79" customFormat="1" ht="18" customHeight="1" spans="1:9">
      <c r="A3" s="82"/>
      <c r="B3" s="82"/>
      <c r="C3" s="82"/>
      <c r="D3" s="82"/>
      <c r="E3" s="82"/>
      <c r="F3" s="82"/>
      <c r="G3" s="82"/>
      <c r="H3" s="82"/>
      <c r="I3" s="94" t="s">
        <v>1</v>
      </c>
    </row>
    <row r="4" s="79" customFormat="1" ht="32.25" customHeight="1" spans="1:9">
      <c r="A4" s="84" t="s">
        <v>6</v>
      </c>
      <c r="B4" s="84" t="s">
        <v>2</v>
      </c>
      <c r="C4" s="84" t="s">
        <v>405</v>
      </c>
      <c r="D4" s="84" t="s">
        <v>1147</v>
      </c>
      <c r="E4" s="84" t="s">
        <v>1148</v>
      </c>
      <c r="F4" s="84" t="s">
        <v>1149</v>
      </c>
      <c r="G4" s="84" t="s">
        <v>286</v>
      </c>
      <c r="H4" s="84" t="s">
        <v>1150</v>
      </c>
      <c r="I4" s="84" t="s">
        <v>1151</v>
      </c>
    </row>
    <row r="5" s="79" customFormat="1" ht="27.75" customHeight="1" spans="1:9">
      <c r="A5" s="84"/>
      <c r="B5" s="84"/>
      <c r="C5" s="84"/>
      <c r="D5" s="84"/>
      <c r="E5" s="84"/>
      <c r="F5" s="84"/>
      <c r="G5" s="84"/>
      <c r="H5" s="84"/>
      <c r="I5" s="84"/>
    </row>
    <row r="6" s="79" customFormat="1" ht="18.75" customHeight="1" spans="1:9">
      <c r="A6" s="85" t="s">
        <v>412</v>
      </c>
      <c r="B6" s="86" t="s">
        <v>413</v>
      </c>
      <c r="C6" s="65"/>
      <c r="D6" s="87"/>
      <c r="E6" s="87"/>
      <c r="F6" s="87"/>
      <c r="G6" s="87"/>
      <c r="H6" s="87"/>
      <c r="I6" s="95">
        <f t="shared" ref="I6:I62" si="0">C6-SUM(D6:H6)</f>
        <v>0</v>
      </c>
    </row>
    <row r="7" s="79" customFormat="1" ht="18.75" customHeight="1" spans="1:9">
      <c r="A7" s="85" t="s">
        <v>438</v>
      </c>
      <c r="B7" s="86" t="s">
        <v>439</v>
      </c>
      <c r="C7" s="65"/>
      <c r="D7" s="87"/>
      <c r="E7" s="87"/>
      <c r="F7" s="87"/>
      <c r="G7" s="87"/>
      <c r="H7" s="87"/>
      <c r="I7" s="95">
        <f t="shared" si="0"/>
        <v>0</v>
      </c>
    </row>
    <row r="8" s="79" customFormat="1" ht="18.75" customHeight="1" spans="1:9">
      <c r="A8" s="88" t="s">
        <v>466</v>
      </c>
      <c r="B8" s="86" t="s">
        <v>413</v>
      </c>
      <c r="C8" s="65"/>
      <c r="D8" s="87"/>
      <c r="E8" s="87"/>
      <c r="F8" s="87"/>
      <c r="G8" s="87"/>
      <c r="H8" s="87"/>
      <c r="I8" s="95">
        <f t="shared" si="0"/>
        <v>0</v>
      </c>
    </row>
    <row r="9" s="79" customFormat="1" ht="18.75" customHeight="1" spans="1:9">
      <c r="A9" s="85" t="s">
        <v>495</v>
      </c>
      <c r="B9" s="86" t="s">
        <v>496</v>
      </c>
      <c r="C9" s="65"/>
      <c r="D9" s="87"/>
      <c r="E9" s="87"/>
      <c r="F9" s="87"/>
      <c r="G9" s="87"/>
      <c r="H9" s="87"/>
      <c r="I9" s="95">
        <f t="shared" si="0"/>
        <v>0</v>
      </c>
    </row>
    <row r="10" s="79" customFormat="1" ht="18.75" customHeight="1" spans="1:9">
      <c r="A10" s="85" t="s">
        <v>519</v>
      </c>
      <c r="B10" s="86" t="s">
        <v>520</v>
      </c>
      <c r="C10" s="65"/>
      <c r="D10" s="87"/>
      <c r="E10" s="87"/>
      <c r="F10" s="87"/>
      <c r="G10" s="87"/>
      <c r="H10" s="87"/>
      <c r="I10" s="95">
        <f t="shared" si="0"/>
        <v>0</v>
      </c>
    </row>
    <row r="11" s="79" customFormat="1" ht="18.75" customHeight="1" spans="1:9">
      <c r="A11" s="88" t="s">
        <v>543</v>
      </c>
      <c r="B11" s="86" t="s">
        <v>544</v>
      </c>
      <c r="C11" s="65"/>
      <c r="D11" s="87"/>
      <c r="E11" s="87"/>
      <c r="F11" s="87"/>
      <c r="G11" s="87"/>
      <c r="H11" s="87"/>
      <c r="I11" s="95">
        <f t="shared" si="0"/>
        <v>0</v>
      </c>
    </row>
    <row r="12" s="79" customFormat="1" ht="18.75" customHeight="1" spans="1:9">
      <c r="A12" s="88" t="s">
        <v>1152</v>
      </c>
      <c r="B12" s="86" t="s">
        <v>413</v>
      </c>
      <c r="C12" s="65"/>
      <c r="D12" s="87"/>
      <c r="E12" s="87"/>
      <c r="F12" s="87"/>
      <c r="G12" s="87"/>
      <c r="H12" s="87"/>
      <c r="I12" s="95">
        <f t="shared" si="0"/>
        <v>0</v>
      </c>
    </row>
    <row r="13" s="79" customFormat="1" ht="18.75" customHeight="1" spans="1:9">
      <c r="A13" s="88" t="s">
        <v>579</v>
      </c>
      <c r="B13" s="86" t="s">
        <v>413</v>
      </c>
      <c r="C13" s="65"/>
      <c r="D13" s="87"/>
      <c r="E13" s="87"/>
      <c r="F13" s="87"/>
      <c r="G13" s="87"/>
      <c r="H13" s="87"/>
      <c r="I13" s="95">
        <f t="shared" si="0"/>
        <v>0</v>
      </c>
    </row>
    <row r="14" s="79" customFormat="1" ht="18.75" customHeight="1" spans="1:9">
      <c r="A14" s="88" t="s">
        <v>595</v>
      </c>
      <c r="B14" s="86" t="s">
        <v>413</v>
      </c>
      <c r="C14" s="65"/>
      <c r="D14" s="87"/>
      <c r="E14" s="87"/>
      <c r="F14" s="87"/>
      <c r="G14" s="87"/>
      <c r="H14" s="87"/>
      <c r="I14" s="95">
        <f t="shared" si="0"/>
        <v>0</v>
      </c>
    </row>
    <row r="15" s="79" customFormat="1" ht="18.75" customHeight="1" spans="1:9">
      <c r="A15" s="85" t="s">
        <v>606</v>
      </c>
      <c r="B15" s="86" t="s">
        <v>607</v>
      </c>
      <c r="C15" s="65"/>
      <c r="D15" s="87"/>
      <c r="E15" s="87"/>
      <c r="F15" s="87"/>
      <c r="G15" s="87"/>
      <c r="H15" s="87"/>
      <c r="I15" s="95">
        <f t="shared" si="0"/>
        <v>0</v>
      </c>
    </row>
    <row r="16" s="79" customFormat="1" ht="18.75" customHeight="1" spans="1:9">
      <c r="A16" s="88" t="s">
        <v>616</v>
      </c>
      <c r="B16" s="86" t="s">
        <v>413</v>
      </c>
      <c r="C16" s="65"/>
      <c r="D16" s="87"/>
      <c r="E16" s="87"/>
      <c r="F16" s="87"/>
      <c r="G16" s="87"/>
      <c r="H16" s="87"/>
      <c r="I16" s="95">
        <f t="shared" si="0"/>
        <v>0</v>
      </c>
    </row>
    <row r="17" s="79" customFormat="1" ht="18.75" customHeight="1" spans="1:9">
      <c r="A17" s="85" t="s">
        <v>625</v>
      </c>
      <c r="B17" s="86" t="s">
        <v>626</v>
      </c>
      <c r="C17" s="65">
        <v>12938</v>
      </c>
      <c r="D17" s="87">
        <v>12938</v>
      </c>
      <c r="E17" s="87"/>
      <c r="F17" s="87"/>
      <c r="G17" s="87"/>
      <c r="H17" s="87"/>
      <c r="I17" s="95">
        <f t="shared" si="0"/>
        <v>0</v>
      </c>
    </row>
    <row r="18" s="79" customFormat="1" ht="18.75" customHeight="1" spans="1:9">
      <c r="A18" s="85" t="s">
        <v>657</v>
      </c>
      <c r="B18" s="86" t="s">
        <v>658</v>
      </c>
      <c r="C18" s="65"/>
      <c r="D18" s="87"/>
      <c r="E18" s="87"/>
      <c r="F18" s="87"/>
      <c r="G18" s="87"/>
      <c r="H18" s="87"/>
      <c r="I18" s="95">
        <f t="shared" si="0"/>
        <v>0</v>
      </c>
    </row>
    <row r="19" s="79" customFormat="1" ht="18.75" customHeight="1" spans="1:9">
      <c r="A19" s="85" t="s">
        <v>663</v>
      </c>
      <c r="B19" s="86" t="s">
        <v>664</v>
      </c>
      <c r="C19" s="65"/>
      <c r="D19" s="87"/>
      <c r="E19" s="87"/>
      <c r="F19" s="87"/>
      <c r="G19" s="87"/>
      <c r="H19" s="87"/>
      <c r="I19" s="95">
        <f t="shared" si="0"/>
        <v>0</v>
      </c>
    </row>
    <row r="20" s="79" customFormat="1" ht="18.75" customHeight="1" spans="1:9">
      <c r="A20" s="85" t="s">
        <v>665</v>
      </c>
      <c r="B20" s="86" t="s">
        <v>666</v>
      </c>
      <c r="C20" s="65"/>
      <c r="D20" s="87"/>
      <c r="E20" s="87"/>
      <c r="F20" s="87"/>
      <c r="G20" s="87"/>
      <c r="H20" s="87"/>
      <c r="I20" s="95">
        <f t="shared" si="0"/>
        <v>0</v>
      </c>
    </row>
    <row r="21" s="79" customFormat="1" ht="18.75" customHeight="1" spans="1:9">
      <c r="A21" s="88" t="s">
        <v>677</v>
      </c>
      <c r="B21" s="86" t="s">
        <v>678</v>
      </c>
      <c r="C21" s="65"/>
      <c r="D21" s="87"/>
      <c r="E21" s="87"/>
      <c r="F21" s="87"/>
      <c r="G21" s="87"/>
      <c r="H21" s="87"/>
      <c r="I21" s="95">
        <f t="shared" si="0"/>
        <v>0</v>
      </c>
    </row>
    <row r="22" s="79" customFormat="1" ht="18.75" customHeight="1" spans="1:9">
      <c r="A22" s="85" t="s">
        <v>685</v>
      </c>
      <c r="B22" s="86" t="s">
        <v>686</v>
      </c>
      <c r="C22" s="65"/>
      <c r="D22" s="87"/>
      <c r="E22" s="87"/>
      <c r="F22" s="87"/>
      <c r="G22" s="87"/>
      <c r="H22" s="87"/>
      <c r="I22" s="95">
        <f t="shared" si="0"/>
        <v>0</v>
      </c>
    </row>
    <row r="23" s="79" customFormat="1" ht="18.75" customHeight="1" spans="1:9">
      <c r="A23" s="85" t="s">
        <v>691</v>
      </c>
      <c r="B23" s="86" t="s">
        <v>692</v>
      </c>
      <c r="C23" s="65"/>
      <c r="D23" s="87"/>
      <c r="E23" s="87"/>
      <c r="F23" s="87"/>
      <c r="G23" s="87"/>
      <c r="H23" s="87"/>
      <c r="I23" s="95">
        <f t="shared" si="0"/>
        <v>0</v>
      </c>
    </row>
    <row r="24" s="79" customFormat="1" ht="18.75" customHeight="1" spans="1:9">
      <c r="A24" s="85" t="s">
        <v>697</v>
      </c>
      <c r="B24" s="86" t="s">
        <v>698</v>
      </c>
      <c r="C24" s="65"/>
      <c r="D24" s="87"/>
      <c r="E24" s="87"/>
      <c r="F24" s="87"/>
      <c r="G24" s="87"/>
      <c r="H24" s="87"/>
      <c r="I24" s="95">
        <f t="shared" si="0"/>
        <v>0</v>
      </c>
    </row>
    <row r="25" s="79" customFormat="1" ht="18.75" customHeight="1" spans="1:9">
      <c r="A25" s="85" t="s">
        <v>705</v>
      </c>
      <c r="B25" s="86" t="s">
        <v>706</v>
      </c>
      <c r="C25" s="65"/>
      <c r="D25" s="87"/>
      <c r="E25" s="87"/>
      <c r="F25" s="87"/>
      <c r="G25" s="87"/>
      <c r="H25" s="87"/>
      <c r="I25" s="95">
        <f t="shared" si="0"/>
        <v>0</v>
      </c>
    </row>
    <row r="26" s="79" customFormat="1" ht="18.75" customHeight="1" spans="1:9">
      <c r="A26" s="88" t="s">
        <v>710</v>
      </c>
      <c r="B26" s="86" t="s">
        <v>711</v>
      </c>
      <c r="C26" s="65"/>
      <c r="D26" s="87"/>
      <c r="E26" s="87"/>
      <c r="F26" s="87"/>
      <c r="G26" s="87"/>
      <c r="H26" s="87"/>
      <c r="I26" s="95">
        <f t="shared" si="0"/>
        <v>0</v>
      </c>
    </row>
    <row r="27" s="79" customFormat="1" ht="18.75" customHeight="1" spans="1:9">
      <c r="A27" s="85" t="s">
        <v>721</v>
      </c>
      <c r="B27" s="86" t="s">
        <v>413</v>
      </c>
      <c r="C27" s="65"/>
      <c r="D27" s="87"/>
      <c r="E27" s="87"/>
      <c r="F27" s="87"/>
      <c r="G27" s="87"/>
      <c r="H27" s="87"/>
      <c r="I27" s="95">
        <f t="shared" si="0"/>
        <v>0</v>
      </c>
    </row>
    <row r="28" s="79" customFormat="1" ht="18.75" customHeight="1" spans="1:9">
      <c r="A28" s="85" t="s">
        <v>726</v>
      </c>
      <c r="B28" s="86" t="s">
        <v>727</v>
      </c>
      <c r="C28" s="65"/>
      <c r="D28" s="87"/>
      <c r="E28" s="87"/>
      <c r="F28" s="87"/>
      <c r="G28" s="87"/>
      <c r="H28" s="87"/>
      <c r="I28" s="95">
        <f t="shared" si="0"/>
        <v>0</v>
      </c>
    </row>
    <row r="29" s="79" customFormat="1" ht="18.75" customHeight="1" spans="1:9">
      <c r="A29" s="85" t="s">
        <v>736</v>
      </c>
      <c r="B29" s="86" t="s">
        <v>737</v>
      </c>
      <c r="C29" s="65"/>
      <c r="D29" s="87"/>
      <c r="E29" s="87"/>
      <c r="F29" s="87"/>
      <c r="G29" s="87"/>
      <c r="H29" s="87"/>
      <c r="I29" s="95">
        <f t="shared" si="0"/>
        <v>0</v>
      </c>
    </row>
    <row r="30" s="79" customFormat="1" ht="18.75" customHeight="1" spans="1:9">
      <c r="A30" s="85" t="s">
        <v>744</v>
      </c>
      <c r="B30" s="86" t="s">
        <v>745</v>
      </c>
      <c r="C30" s="89"/>
      <c r="D30" s="87"/>
      <c r="E30" s="87"/>
      <c r="F30" s="87"/>
      <c r="G30" s="87"/>
      <c r="H30" s="87"/>
      <c r="I30" s="96">
        <f t="shared" si="0"/>
        <v>0</v>
      </c>
    </row>
    <row r="31" s="79" customFormat="1" ht="18.75" customHeight="1" spans="1:9">
      <c r="A31" s="88" t="s">
        <v>754</v>
      </c>
      <c r="B31" s="86" t="s">
        <v>755</v>
      </c>
      <c r="C31" s="89"/>
      <c r="D31" s="87"/>
      <c r="E31" s="87"/>
      <c r="F31" s="87"/>
      <c r="G31" s="87"/>
      <c r="H31" s="87"/>
      <c r="I31" s="96">
        <f t="shared" si="0"/>
        <v>0</v>
      </c>
    </row>
    <row r="32" s="79" customFormat="1" ht="18.75" customHeight="1" spans="1:9">
      <c r="A32" s="85" t="s">
        <v>759</v>
      </c>
      <c r="B32" s="86" t="s">
        <v>760</v>
      </c>
      <c r="C32" s="89"/>
      <c r="D32" s="87"/>
      <c r="E32" s="87"/>
      <c r="F32" s="87"/>
      <c r="G32" s="87"/>
      <c r="H32" s="87"/>
      <c r="I32" s="96">
        <f t="shared" si="0"/>
        <v>0</v>
      </c>
    </row>
    <row r="33" s="79" customFormat="1" ht="18.75" customHeight="1" spans="1:9">
      <c r="A33" s="85">
        <v>21372</v>
      </c>
      <c r="B33" s="86" t="s">
        <v>767</v>
      </c>
      <c r="C33" s="65"/>
      <c r="D33" s="87"/>
      <c r="E33" s="87"/>
      <c r="F33" s="87"/>
      <c r="G33" s="87"/>
      <c r="H33" s="87"/>
      <c r="I33" s="95">
        <f t="shared" si="0"/>
        <v>0</v>
      </c>
    </row>
    <row r="34" s="79" customFormat="1" ht="18.75" customHeight="1" spans="1:9">
      <c r="A34" s="85">
        <v>21373</v>
      </c>
      <c r="B34" s="86" t="s">
        <v>770</v>
      </c>
      <c r="C34" s="65"/>
      <c r="D34" s="87"/>
      <c r="E34" s="87"/>
      <c r="F34" s="87"/>
      <c r="G34" s="87"/>
      <c r="H34" s="87"/>
      <c r="I34" s="95">
        <f t="shared" si="0"/>
        <v>0</v>
      </c>
    </row>
    <row r="35" s="79" customFormat="1" ht="18.75" customHeight="1" spans="1:9">
      <c r="A35" s="85">
        <v>21374</v>
      </c>
      <c r="B35" s="86" t="s">
        <v>772</v>
      </c>
      <c r="C35" s="65"/>
      <c r="D35" s="87"/>
      <c r="E35" s="87"/>
      <c r="F35" s="87"/>
      <c r="G35" s="87"/>
      <c r="H35" s="87"/>
      <c r="I35" s="95">
        <f t="shared" si="0"/>
        <v>0</v>
      </c>
    </row>
    <row r="36" s="79" customFormat="1" ht="18.75" customHeight="1" spans="1:9">
      <c r="A36" s="88" t="s">
        <v>774</v>
      </c>
      <c r="B36" s="86" t="s">
        <v>413</v>
      </c>
      <c r="C36" s="65"/>
      <c r="D36" s="87"/>
      <c r="E36" s="87"/>
      <c r="F36" s="87"/>
      <c r="G36" s="87"/>
      <c r="H36" s="87"/>
      <c r="I36" s="95">
        <f t="shared" si="0"/>
        <v>0</v>
      </c>
    </row>
    <row r="37" s="79" customFormat="1" ht="18.75" customHeight="1" spans="1:9">
      <c r="A37" s="85" t="s">
        <v>781</v>
      </c>
      <c r="B37" s="86" t="s">
        <v>782</v>
      </c>
      <c r="C37" s="65"/>
      <c r="D37" s="87"/>
      <c r="E37" s="87"/>
      <c r="F37" s="87"/>
      <c r="G37" s="87"/>
      <c r="H37" s="87"/>
      <c r="I37" s="95">
        <f t="shared" si="0"/>
        <v>0</v>
      </c>
    </row>
    <row r="38" s="79" customFormat="1" ht="18.75" customHeight="1" spans="1:9">
      <c r="A38" s="85" t="s">
        <v>791</v>
      </c>
      <c r="B38" s="86" t="s">
        <v>792</v>
      </c>
      <c r="C38" s="65"/>
      <c r="D38" s="87"/>
      <c r="E38" s="87"/>
      <c r="F38" s="87"/>
      <c r="G38" s="87"/>
      <c r="H38" s="87"/>
      <c r="I38" s="95">
        <f t="shared" si="0"/>
        <v>0</v>
      </c>
    </row>
    <row r="39" s="79" customFormat="1" ht="18.75" customHeight="1" spans="1:9">
      <c r="A39" s="85" t="s">
        <v>800</v>
      </c>
      <c r="B39" s="86" t="s">
        <v>801</v>
      </c>
      <c r="C39" s="65"/>
      <c r="D39" s="87"/>
      <c r="E39" s="87"/>
      <c r="F39" s="87"/>
      <c r="G39" s="87"/>
      <c r="H39" s="87"/>
      <c r="I39" s="95">
        <f t="shared" si="0"/>
        <v>0</v>
      </c>
    </row>
    <row r="40" s="79" customFormat="1" ht="18.75" customHeight="1" spans="1:9">
      <c r="A40" s="85" t="s">
        <v>818</v>
      </c>
      <c r="B40" s="86" t="s">
        <v>819</v>
      </c>
      <c r="C40" s="65"/>
      <c r="D40" s="87"/>
      <c r="E40" s="87"/>
      <c r="F40" s="87"/>
      <c r="G40" s="87"/>
      <c r="H40" s="87"/>
      <c r="I40" s="95">
        <f t="shared" si="0"/>
        <v>0</v>
      </c>
    </row>
    <row r="41" s="79" customFormat="1" ht="18.75" customHeight="1" spans="1:9">
      <c r="A41" s="88" t="s">
        <v>832</v>
      </c>
      <c r="B41" s="86" t="s">
        <v>833</v>
      </c>
      <c r="C41" s="65"/>
      <c r="D41" s="87"/>
      <c r="E41" s="87"/>
      <c r="F41" s="87"/>
      <c r="G41" s="87"/>
      <c r="H41" s="87"/>
      <c r="I41" s="95">
        <f t="shared" si="0"/>
        <v>0</v>
      </c>
    </row>
    <row r="42" s="79" customFormat="1" ht="18.75" customHeight="1" spans="1:9">
      <c r="A42" s="85" t="s">
        <v>852</v>
      </c>
      <c r="B42" s="86" t="s">
        <v>853</v>
      </c>
      <c r="C42" s="65"/>
      <c r="D42" s="87"/>
      <c r="E42" s="87"/>
      <c r="F42" s="87"/>
      <c r="G42" s="87"/>
      <c r="H42" s="87"/>
      <c r="I42" s="95">
        <f t="shared" si="0"/>
        <v>0</v>
      </c>
    </row>
    <row r="43" s="79" customFormat="1" ht="18.75" customHeight="1" spans="1:9">
      <c r="A43" s="85" t="s">
        <v>857</v>
      </c>
      <c r="B43" s="86" t="s">
        <v>858</v>
      </c>
      <c r="C43" s="65"/>
      <c r="D43" s="87"/>
      <c r="E43" s="87"/>
      <c r="F43" s="87"/>
      <c r="G43" s="87"/>
      <c r="H43" s="87"/>
      <c r="I43" s="95">
        <f t="shared" si="0"/>
        <v>0</v>
      </c>
    </row>
    <row r="44" s="79" customFormat="1" ht="18.75" customHeight="1" spans="1:9">
      <c r="A44" s="85" t="s">
        <v>862</v>
      </c>
      <c r="B44" s="86" t="s">
        <v>863</v>
      </c>
      <c r="C44" s="65"/>
      <c r="D44" s="87"/>
      <c r="E44" s="87"/>
      <c r="F44" s="87"/>
      <c r="G44" s="87"/>
      <c r="H44" s="87"/>
      <c r="I44" s="95">
        <f t="shared" si="0"/>
        <v>0</v>
      </c>
    </row>
    <row r="45" s="79" customFormat="1" ht="18.75" customHeight="1" spans="1:9">
      <c r="A45" s="85" t="s">
        <v>864</v>
      </c>
      <c r="B45" s="86" t="s">
        <v>413</v>
      </c>
      <c r="C45" s="65"/>
      <c r="D45" s="87"/>
      <c r="E45" s="87"/>
      <c r="F45" s="87"/>
      <c r="G45" s="87"/>
      <c r="H45" s="87"/>
      <c r="I45" s="95">
        <f t="shared" si="0"/>
        <v>0</v>
      </c>
    </row>
    <row r="46" s="79" customFormat="1" ht="18.75" customHeight="1" spans="1:9">
      <c r="A46" s="88" t="s">
        <v>875</v>
      </c>
      <c r="B46" s="86" t="s">
        <v>876</v>
      </c>
      <c r="C46" s="65"/>
      <c r="D46" s="87"/>
      <c r="E46" s="87"/>
      <c r="F46" s="87"/>
      <c r="G46" s="87"/>
      <c r="H46" s="87"/>
      <c r="I46" s="95">
        <f t="shared" si="0"/>
        <v>0</v>
      </c>
    </row>
    <row r="47" s="79" customFormat="1" ht="17.25" customHeight="1" spans="1:9">
      <c r="A47" s="85" t="s">
        <v>883</v>
      </c>
      <c r="B47" s="86" t="s">
        <v>413</v>
      </c>
      <c r="C47" s="65"/>
      <c r="D47" s="87"/>
      <c r="E47" s="87"/>
      <c r="F47" s="87"/>
      <c r="G47" s="87"/>
      <c r="H47" s="87"/>
      <c r="I47" s="95">
        <f t="shared" si="0"/>
        <v>0</v>
      </c>
    </row>
    <row r="48" s="79" customFormat="1" ht="18.75" customHeight="1" spans="1:9">
      <c r="A48" s="85">
        <v>21704</v>
      </c>
      <c r="B48" s="86" t="s">
        <v>892</v>
      </c>
      <c r="C48" s="65"/>
      <c r="D48" s="87"/>
      <c r="E48" s="87"/>
      <c r="F48" s="87"/>
      <c r="G48" s="87"/>
      <c r="H48" s="87"/>
      <c r="I48" s="95">
        <f t="shared" si="0"/>
        <v>0</v>
      </c>
    </row>
    <row r="49" s="79" customFormat="1" ht="18.75" customHeight="1" spans="1:9">
      <c r="A49" s="85">
        <v>22006</v>
      </c>
      <c r="B49" s="86" t="s">
        <v>897</v>
      </c>
      <c r="C49" s="65"/>
      <c r="D49" s="87"/>
      <c r="E49" s="87"/>
      <c r="F49" s="87"/>
      <c r="G49" s="87"/>
      <c r="H49" s="87"/>
      <c r="I49" s="95">
        <f t="shared" si="0"/>
        <v>0</v>
      </c>
    </row>
    <row r="50" s="79" customFormat="1" ht="18.75" customHeight="1" spans="1:9">
      <c r="A50" s="85" t="s">
        <v>902</v>
      </c>
      <c r="B50" s="86" t="s">
        <v>413</v>
      </c>
      <c r="C50" s="65"/>
      <c r="D50" s="87"/>
      <c r="E50" s="87"/>
      <c r="F50" s="87"/>
      <c r="G50" s="87"/>
      <c r="H50" s="87"/>
      <c r="I50" s="95">
        <f t="shared" si="0"/>
        <v>0</v>
      </c>
    </row>
    <row r="51" s="79" customFormat="1" ht="18.75" customHeight="1" spans="1:9">
      <c r="A51" s="85" t="s">
        <v>907</v>
      </c>
      <c r="B51" s="86" t="s">
        <v>413</v>
      </c>
      <c r="C51" s="65"/>
      <c r="D51" s="87"/>
      <c r="E51" s="87"/>
      <c r="F51" s="87"/>
      <c r="G51" s="87"/>
      <c r="H51" s="87"/>
      <c r="I51" s="95">
        <f t="shared" si="0"/>
        <v>0</v>
      </c>
    </row>
    <row r="52" s="79" customFormat="1" ht="18.75" customHeight="1" spans="1:9">
      <c r="A52" s="85">
        <v>22498</v>
      </c>
      <c r="B52" s="86" t="s">
        <v>413</v>
      </c>
      <c r="C52" s="65"/>
      <c r="D52" s="87"/>
      <c r="E52" s="87"/>
      <c r="F52" s="87"/>
      <c r="G52" s="87"/>
      <c r="H52" s="87"/>
      <c r="I52" s="95">
        <f t="shared" si="0"/>
        <v>0</v>
      </c>
    </row>
    <row r="53" s="79" customFormat="1" ht="18.75" customHeight="1" spans="1:9">
      <c r="A53" s="85" t="s">
        <v>919</v>
      </c>
      <c r="B53" s="86" t="s">
        <v>920</v>
      </c>
      <c r="C53" s="90"/>
      <c r="D53" s="87"/>
      <c r="E53" s="87"/>
      <c r="F53" s="87"/>
      <c r="G53" s="87"/>
      <c r="H53" s="87"/>
      <c r="I53" s="95">
        <f t="shared" si="0"/>
        <v>0</v>
      </c>
    </row>
    <row r="54" s="79" customFormat="1" ht="18.75" customHeight="1" spans="1:9">
      <c r="A54" s="88" t="s">
        <v>927</v>
      </c>
      <c r="B54" s="86" t="s">
        <v>928</v>
      </c>
      <c r="C54" s="90"/>
      <c r="D54" s="87"/>
      <c r="E54" s="87"/>
      <c r="F54" s="87"/>
      <c r="G54" s="87"/>
      <c r="H54" s="87"/>
      <c r="I54" s="95">
        <f t="shared" si="0"/>
        <v>0</v>
      </c>
    </row>
    <row r="55" s="79" customFormat="1" ht="18.75" customHeight="1" spans="1:9">
      <c r="A55" s="85" t="s">
        <v>945</v>
      </c>
      <c r="B55" s="86" t="s">
        <v>946</v>
      </c>
      <c r="C55" s="90"/>
      <c r="D55" s="87"/>
      <c r="E55" s="87"/>
      <c r="F55" s="87"/>
      <c r="G55" s="87"/>
      <c r="H55" s="87"/>
      <c r="I55" s="95">
        <f t="shared" si="0"/>
        <v>0</v>
      </c>
    </row>
    <row r="56" s="79" customFormat="1" ht="18.75" customHeight="1" spans="1:9">
      <c r="A56" s="85" t="s">
        <v>948</v>
      </c>
      <c r="B56" s="86" t="s">
        <v>949</v>
      </c>
      <c r="C56" s="90"/>
      <c r="D56" s="87"/>
      <c r="E56" s="87"/>
      <c r="F56" s="87"/>
      <c r="G56" s="87"/>
      <c r="H56" s="87"/>
      <c r="I56" s="95">
        <f t="shared" si="0"/>
        <v>0</v>
      </c>
    </row>
    <row r="57" s="79" customFormat="1" ht="18.75" customHeight="1" spans="1:9">
      <c r="A57" s="85" t="s">
        <v>951</v>
      </c>
      <c r="B57" s="86" t="s">
        <v>952</v>
      </c>
      <c r="C57" s="90">
        <v>411.36</v>
      </c>
      <c r="D57" s="87"/>
      <c r="E57" s="87">
        <v>411.36</v>
      </c>
      <c r="F57" s="87"/>
      <c r="G57" s="87"/>
      <c r="H57" s="87"/>
      <c r="I57" s="95">
        <f t="shared" si="0"/>
        <v>0</v>
      </c>
    </row>
    <row r="58" s="79" customFormat="1" ht="18.75" customHeight="1" spans="1:9">
      <c r="A58" s="85" t="s">
        <v>975</v>
      </c>
      <c r="B58" s="86" t="s">
        <v>976</v>
      </c>
      <c r="C58" s="64"/>
      <c r="D58" s="87"/>
      <c r="E58" s="87"/>
      <c r="F58" s="87"/>
      <c r="G58" s="87"/>
      <c r="H58" s="87"/>
      <c r="I58" s="95">
        <f t="shared" si="0"/>
        <v>0</v>
      </c>
    </row>
    <row r="59" s="79" customFormat="1" ht="18.75" customHeight="1" spans="1:9">
      <c r="A59" s="88" t="s">
        <v>978</v>
      </c>
      <c r="B59" s="86" t="s">
        <v>979</v>
      </c>
      <c r="C59" s="64">
        <v>9200</v>
      </c>
      <c r="D59" s="87">
        <v>9200</v>
      </c>
      <c r="E59" s="87"/>
      <c r="F59" s="87"/>
      <c r="G59" s="87"/>
      <c r="H59" s="87"/>
      <c r="I59" s="95">
        <f t="shared" si="0"/>
        <v>0</v>
      </c>
    </row>
    <row r="60" s="79" customFormat="1" ht="18.75" customHeight="1" spans="1:9">
      <c r="A60" s="85" t="s">
        <v>1010</v>
      </c>
      <c r="B60" s="86" t="s">
        <v>1011</v>
      </c>
      <c r="C60" s="64">
        <v>64</v>
      </c>
      <c r="D60" s="87">
        <v>64</v>
      </c>
      <c r="E60" s="87"/>
      <c r="F60" s="87"/>
      <c r="G60" s="87"/>
      <c r="H60" s="87"/>
      <c r="I60" s="95">
        <f t="shared" si="0"/>
        <v>0</v>
      </c>
    </row>
    <row r="61" s="79" customFormat="1" ht="18.75" customHeight="1" spans="1:9">
      <c r="A61" s="85" t="s">
        <v>1044</v>
      </c>
      <c r="B61" s="86" t="s">
        <v>1045</v>
      </c>
      <c r="C61" s="64"/>
      <c r="D61" s="87"/>
      <c r="E61" s="87"/>
      <c r="F61" s="87"/>
      <c r="G61" s="87"/>
      <c r="H61" s="87"/>
      <c r="I61" s="95">
        <f t="shared" si="0"/>
        <v>0</v>
      </c>
    </row>
    <row r="62" s="79" customFormat="1" ht="21" customHeight="1" spans="1:9">
      <c r="A62" s="85" t="s">
        <v>1070</v>
      </c>
      <c r="B62" s="86" t="s">
        <v>1071</v>
      </c>
      <c r="C62" s="64"/>
      <c r="D62" s="87"/>
      <c r="E62" s="87"/>
      <c r="F62" s="87"/>
      <c r="G62" s="87"/>
      <c r="H62" s="87"/>
      <c r="I62" s="95">
        <f t="shared" si="0"/>
        <v>0</v>
      </c>
    </row>
    <row r="63" s="79" customFormat="1" ht="21" customHeight="1" spans="1:9">
      <c r="A63" s="91"/>
      <c r="B63" s="92"/>
      <c r="C63" s="64"/>
      <c r="D63" s="87"/>
      <c r="E63" s="87"/>
      <c r="F63" s="87"/>
      <c r="G63" s="87"/>
      <c r="H63" s="87"/>
      <c r="I63" s="97"/>
    </row>
    <row r="64" s="79" customFormat="1" ht="21" customHeight="1" spans="1:9">
      <c r="A64" s="88" t="s">
        <v>72</v>
      </c>
      <c r="B64" s="86" t="s">
        <v>73</v>
      </c>
      <c r="C64" s="93"/>
      <c r="D64" s="90">
        <f t="shared" ref="D64:H64" si="1">D6</f>
        <v>0</v>
      </c>
      <c r="E64" s="90">
        <f t="shared" si="1"/>
        <v>0</v>
      </c>
      <c r="F64" s="90">
        <f t="shared" si="1"/>
        <v>0</v>
      </c>
      <c r="G64" s="90">
        <f t="shared" si="1"/>
        <v>0</v>
      </c>
      <c r="H64" s="90">
        <f t="shared" si="1"/>
        <v>0</v>
      </c>
      <c r="I64" s="95">
        <f>SUM(I6)</f>
        <v>0</v>
      </c>
    </row>
    <row r="65" s="79" customFormat="1" ht="21" customHeight="1" spans="1:9">
      <c r="A65" s="85" t="s">
        <v>74</v>
      </c>
      <c r="B65" s="86" t="s">
        <v>75</v>
      </c>
      <c r="C65" s="93"/>
      <c r="D65" s="90">
        <f t="shared" ref="D65:I65" si="2">SUM(D7:D8)</f>
        <v>0</v>
      </c>
      <c r="E65" s="90">
        <f t="shared" si="2"/>
        <v>0</v>
      </c>
      <c r="F65" s="90">
        <f t="shared" si="2"/>
        <v>0</v>
      </c>
      <c r="G65" s="90">
        <f t="shared" si="2"/>
        <v>0</v>
      </c>
      <c r="H65" s="90">
        <f t="shared" si="2"/>
        <v>0</v>
      </c>
      <c r="I65" s="95">
        <f t="shared" si="2"/>
        <v>0</v>
      </c>
    </row>
    <row r="66" s="79" customFormat="1" ht="21" customHeight="1" spans="1:9">
      <c r="A66" s="85" t="s">
        <v>76</v>
      </c>
      <c r="B66" s="86" t="s">
        <v>77</v>
      </c>
      <c r="C66" s="93"/>
      <c r="D66" s="90">
        <f t="shared" ref="D66:I66" si="3">SUM(D9:D12)</f>
        <v>0</v>
      </c>
      <c r="E66" s="90">
        <f t="shared" si="3"/>
        <v>0</v>
      </c>
      <c r="F66" s="90">
        <f t="shared" si="3"/>
        <v>0</v>
      </c>
      <c r="G66" s="90">
        <f t="shared" si="3"/>
        <v>0</v>
      </c>
      <c r="H66" s="90">
        <f t="shared" si="3"/>
        <v>0</v>
      </c>
      <c r="I66" s="95">
        <f t="shared" si="3"/>
        <v>0</v>
      </c>
    </row>
    <row r="67" s="79" customFormat="1" ht="21" customHeight="1" spans="1:9">
      <c r="A67" s="85" t="s">
        <v>78</v>
      </c>
      <c r="B67" s="86" t="s">
        <v>79</v>
      </c>
      <c r="C67" s="93"/>
      <c r="D67" s="90">
        <f t="shared" ref="D67:I67" si="4">D13</f>
        <v>0</v>
      </c>
      <c r="E67" s="90">
        <f t="shared" si="4"/>
        <v>0</v>
      </c>
      <c r="F67" s="90">
        <f t="shared" si="4"/>
        <v>0</v>
      </c>
      <c r="G67" s="90">
        <f t="shared" si="4"/>
        <v>0</v>
      </c>
      <c r="H67" s="90">
        <f t="shared" si="4"/>
        <v>0</v>
      </c>
      <c r="I67" s="95">
        <f t="shared" si="4"/>
        <v>0</v>
      </c>
    </row>
    <row r="68" s="79" customFormat="1" ht="21" customHeight="1" spans="1:9">
      <c r="A68" s="85" t="s">
        <v>80</v>
      </c>
      <c r="B68" s="86" t="s">
        <v>81</v>
      </c>
      <c r="C68" s="93"/>
      <c r="D68" s="90">
        <f t="shared" ref="D68:I68" si="5">D14</f>
        <v>0</v>
      </c>
      <c r="E68" s="90">
        <f t="shared" si="5"/>
        <v>0</v>
      </c>
      <c r="F68" s="90">
        <f t="shared" si="5"/>
        <v>0</v>
      </c>
      <c r="G68" s="90">
        <f t="shared" si="5"/>
        <v>0</v>
      </c>
      <c r="H68" s="90">
        <f t="shared" si="5"/>
        <v>0</v>
      </c>
      <c r="I68" s="95">
        <f t="shared" si="5"/>
        <v>0</v>
      </c>
    </row>
    <row r="69" s="79" customFormat="1" ht="21" customHeight="1" spans="1:9">
      <c r="A69" s="88" t="s">
        <v>82</v>
      </c>
      <c r="B69" s="86" t="s">
        <v>83</v>
      </c>
      <c r="C69" s="93"/>
      <c r="D69" s="90">
        <f t="shared" ref="D69:I69" si="6">SUM(D15:D16)</f>
        <v>0</v>
      </c>
      <c r="E69" s="90">
        <f t="shared" si="6"/>
        <v>0</v>
      </c>
      <c r="F69" s="90">
        <f t="shared" si="6"/>
        <v>0</v>
      </c>
      <c r="G69" s="90">
        <f t="shared" si="6"/>
        <v>0</v>
      </c>
      <c r="H69" s="90">
        <f t="shared" si="6"/>
        <v>0</v>
      </c>
      <c r="I69" s="95">
        <f t="shared" si="6"/>
        <v>0</v>
      </c>
    </row>
    <row r="70" s="79" customFormat="1" ht="21" customHeight="1" spans="1:9">
      <c r="A70" s="85" t="s">
        <v>84</v>
      </c>
      <c r="B70" s="86" t="s">
        <v>85</v>
      </c>
      <c r="C70" s="93">
        <v>12938</v>
      </c>
      <c r="D70" s="90">
        <f t="shared" ref="D70:I70" si="7">SUM(D17:D27)</f>
        <v>12938</v>
      </c>
      <c r="E70" s="90">
        <f t="shared" si="7"/>
        <v>0</v>
      </c>
      <c r="F70" s="90">
        <f t="shared" si="7"/>
        <v>0</v>
      </c>
      <c r="G70" s="90">
        <f t="shared" si="7"/>
        <v>0</v>
      </c>
      <c r="H70" s="90">
        <f t="shared" si="7"/>
        <v>0</v>
      </c>
      <c r="I70" s="95">
        <f t="shared" si="7"/>
        <v>0</v>
      </c>
    </row>
    <row r="71" s="79" customFormat="1" ht="21" customHeight="1" spans="1:9">
      <c r="A71" s="85" t="s">
        <v>86</v>
      </c>
      <c r="B71" s="86" t="s">
        <v>87</v>
      </c>
      <c r="C71" s="93"/>
      <c r="D71" s="90">
        <f t="shared" ref="D71:I71" si="8">SUM(D28:D36)</f>
        <v>0</v>
      </c>
      <c r="E71" s="90">
        <f t="shared" si="8"/>
        <v>0</v>
      </c>
      <c r="F71" s="90">
        <f t="shared" si="8"/>
        <v>0</v>
      </c>
      <c r="G71" s="90">
        <f t="shared" si="8"/>
        <v>0</v>
      </c>
      <c r="H71" s="90">
        <f t="shared" si="8"/>
        <v>0</v>
      </c>
      <c r="I71" s="95">
        <f t="shared" si="8"/>
        <v>0</v>
      </c>
    </row>
    <row r="72" s="79" customFormat="1" ht="21" customHeight="1" spans="1:9">
      <c r="A72" s="85" t="s">
        <v>88</v>
      </c>
      <c r="B72" s="86" t="s">
        <v>89</v>
      </c>
      <c r="C72" s="93"/>
      <c r="D72" s="90">
        <f t="shared" ref="D72:I72" si="9">SUM(D37:D45)</f>
        <v>0</v>
      </c>
      <c r="E72" s="90">
        <f t="shared" si="9"/>
        <v>0</v>
      </c>
      <c r="F72" s="90">
        <f t="shared" si="9"/>
        <v>0</v>
      </c>
      <c r="G72" s="90">
        <f t="shared" si="9"/>
        <v>0</v>
      </c>
      <c r="H72" s="90">
        <f t="shared" si="9"/>
        <v>0</v>
      </c>
      <c r="I72" s="95">
        <f t="shared" si="9"/>
        <v>0</v>
      </c>
    </row>
    <row r="73" s="79" customFormat="1" ht="21" customHeight="1" spans="1:9">
      <c r="A73" s="85" t="s">
        <v>90</v>
      </c>
      <c r="B73" s="86" t="s">
        <v>91</v>
      </c>
      <c r="C73" s="93"/>
      <c r="D73" s="90">
        <f t="shared" ref="D73:I73" si="10">SUM(D46:D47)</f>
        <v>0</v>
      </c>
      <c r="E73" s="90">
        <f t="shared" si="10"/>
        <v>0</v>
      </c>
      <c r="F73" s="90">
        <f t="shared" si="10"/>
        <v>0</v>
      </c>
      <c r="G73" s="90">
        <f t="shared" si="10"/>
        <v>0</v>
      </c>
      <c r="H73" s="90">
        <f t="shared" si="10"/>
        <v>0</v>
      </c>
      <c r="I73" s="95">
        <f t="shared" si="10"/>
        <v>0</v>
      </c>
    </row>
    <row r="74" s="79" customFormat="1" ht="21" customHeight="1" spans="1:9">
      <c r="A74" s="85" t="s">
        <v>94</v>
      </c>
      <c r="B74" s="86" t="s">
        <v>95</v>
      </c>
      <c r="C74" s="93"/>
      <c r="D74" s="90">
        <f t="shared" ref="D74:I74" si="11">D48</f>
        <v>0</v>
      </c>
      <c r="E74" s="90">
        <f t="shared" si="11"/>
        <v>0</v>
      </c>
      <c r="F74" s="90">
        <f t="shared" si="11"/>
        <v>0</v>
      </c>
      <c r="G74" s="90">
        <f t="shared" si="11"/>
        <v>0</v>
      </c>
      <c r="H74" s="90">
        <f t="shared" si="11"/>
        <v>0</v>
      </c>
      <c r="I74" s="95">
        <f t="shared" si="11"/>
        <v>0</v>
      </c>
    </row>
    <row r="75" s="79" customFormat="1" ht="21" customHeight="1" spans="1:9">
      <c r="A75" s="85" t="s">
        <v>98</v>
      </c>
      <c r="B75" s="86" t="s">
        <v>99</v>
      </c>
      <c r="C75" s="93"/>
      <c r="D75" s="90">
        <f t="shared" ref="D75:I75" si="12">D49</f>
        <v>0</v>
      </c>
      <c r="E75" s="90">
        <f t="shared" si="12"/>
        <v>0</v>
      </c>
      <c r="F75" s="90">
        <f t="shared" si="12"/>
        <v>0</v>
      </c>
      <c r="G75" s="90">
        <f t="shared" si="12"/>
        <v>0</v>
      </c>
      <c r="H75" s="90">
        <f t="shared" si="12"/>
        <v>0</v>
      </c>
      <c r="I75" s="95">
        <f t="shared" si="12"/>
        <v>0</v>
      </c>
    </row>
    <row r="76" s="79" customFormat="1" ht="21" customHeight="1" spans="1:9">
      <c r="A76" s="85" t="s">
        <v>100</v>
      </c>
      <c r="B76" s="86" t="s">
        <v>101</v>
      </c>
      <c r="C76" s="93"/>
      <c r="D76" s="90">
        <f t="shared" ref="D76:I76" si="13">D50</f>
        <v>0</v>
      </c>
      <c r="E76" s="90">
        <f t="shared" si="13"/>
        <v>0</v>
      </c>
      <c r="F76" s="90">
        <f t="shared" si="13"/>
        <v>0</v>
      </c>
      <c r="G76" s="90">
        <f t="shared" si="13"/>
        <v>0</v>
      </c>
      <c r="H76" s="90">
        <f t="shared" si="13"/>
        <v>0</v>
      </c>
      <c r="I76" s="95">
        <f t="shared" si="13"/>
        <v>0</v>
      </c>
    </row>
    <row r="77" s="79" customFormat="1" ht="21" customHeight="1" spans="1:9">
      <c r="A77" s="85" t="s">
        <v>102</v>
      </c>
      <c r="B77" s="86" t="s">
        <v>103</v>
      </c>
      <c r="C77" s="93"/>
      <c r="D77" s="90">
        <f t="shared" ref="D77:I77" si="14">D51</f>
        <v>0</v>
      </c>
      <c r="E77" s="90">
        <f t="shared" si="14"/>
        <v>0</v>
      </c>
      <c r="F77" s="90">
        <f t="shared" si="14"/>
        <v>0</v>
      </c>
      <c r="G77" s="90">
        <f t="shared" si="14"/>
        <v>0</v>
      </c>
      <c r="H77" s="90">
        <f t="shared" si="14"/>
        <v>0</v>
      </c>
      <c r="I77" s="95">
        <f t="shared" si="14"/>
        <v>0</v>
      </c>
    </row>
    <row r="78" s="79" customFormat="1" ht="21" customHeight="1" spans="1:9">
      <c r="A78" s="88" t="s">
        <v>104</v>
      </c>
      <c r="B78" s="86" t="s">
        <v>105</v>
      </c>
      <c r="C78" s="93"/>
      <c r="D78" s="90">
        <f t="shared" ref="D78:I78" si="15">D52</f>
        <v>0</v>
      </c>
      <c r="E78" s="90">
        <f t="shared" si="15"/>
        <v>0</v>
      </c>
      <c r="F78" s="90">
        <f t="shared" si="15"/>
        <v>0</v>
      </c>
      <c r="G78" s="90">
        <f t="shared" si="15"/>
        <v>0</v>
      </c>
      <c r="H78" s="90">
        <f t="shared" si="15"/>
        <v>0</v>
      </c>
      <c r="I78" s="95">
        <f t="shared" si="15"/>
        <v>0</v>
      </c>
    </row>
    <row r="79" s="79" customFormat="1" ht="21" customHeight="1" spans="1:9">
      <c r="A79" s="85" t="s">
        <v>108</v>
      </c>
      <c r="B79" s="86" t="s">
        <v>109</v>
      </c>
      <c r="C79" s="93">
        <v>411.36</v>
      </c>
      <c r="D79" s="90">
        <f t="shared" ref="D79:I79" si="16">SUM(D53:D58)</f>
        <v>0</v>
      </c>
      <c r="E79" s="90">
        <f t="shared" si="16"/>
        <v>411.36</v>
      </c>
      <c r="F79" s="90">
        <f t="shared" si="16"/>
        <v>0</v>
      </c>
      <c r="G79" s="90">
        <f t="shared" si="16"/>
        <v>0</v>
      </c>
      <c r="H79" s="90">
        <f t="shared" si="16"/>
        <v>0</v>
      </c>
      <c r="I79" s="95">
        <f t="shared" si="16"/>
        <v>0</v>
      </c>
    </row>
    <row r="80" s="79" customFormat="1" ht="21" customHeight="1" spans="1:9">
      <c r="A80" s="85" t="s">
        <v>110</v>
      </c>
      <c r="B80" s="86" t="s">
        <v>111</v>
      </c>
      <c r="C80" s="93">
        <v>9200</v>
      </c>
      <c r="D80" s="90">
        <f t="shared" ref="D80:I80" si="17">D59</f>
        <v>9200</v>
      </c>
      <c r="E80" s="90">
        <f t="shared" si="17"/>
        <v>0</v>
      </c>
      <c r="F80" s="90">
        <f t="shared" si="17"/>
        <v>0</v>
      </c>
      <c r="G80" s="90">
        <f t="shared" si="17"/>
        <v>0</v>
      </c>
      <c r="H80" s="90">
        <f t="shared" si="17"/>
        <v>0</v>
      </c>
      <c r="I80" s="95">
        <f t="shared" si="17"/>
        <v>0</v>
      </c>
    </row>
    <row r="81" s="79" customFormat="1" ht="21" customHeight="1" spans="1:9">
      <c r="A81" s="85" t="s">
        <v>112</v>
      </c>
      <c r="B81" s="86" t="s">
        <v>113</v>
      </c>
      <c r="C81" s="93">
        <v>64</v>
      </c>
      <c r="D81" s="90">
        <f t="shared" ref="D81:I81" si="18">D60</f>
        <v>64</v>
      </c>
      <c r="E81" s="90">
        <f t="shared" si="18"/>
        <v>0</v>
      </c>
      <c r="F81" s="90">
        <f t="shared" si="18"/>
        <v>0</v>
      </c>
      <c r="G81" s="90">
        <f t="shared" si="18"/>
        <v>0</v>
      </c>
      <c r="H81" s="90">
        <f t="shared" si="18"/>
        <v>0</v>
      </c>
      <c r="I81" s="95">
        <f t="shared" si="18"/>
        <v>0</v>
      </c>
    </row>
    <row r="82" s="79" customFormat="1" ht="21" customHeight="1" spans="1:9">
      <c r="A82" s="85" t="s">
        <v>1042</v>
      </c>
      <c r="B82" s="86" t="s">
        <v>1043</v>
      </c>
      <c r="C82" s="93"/>
      <c r="D82" s="90">
        <f t="shared" ref="D82:I82" si="19">SUM(D61:D62)</f>
        <v>0</v>
      </c>
      <c r="E82" s="90">
        <f t="shared" si="19"/>
        <v>0</v>
      </c>
      <c r="F82" s="90">
        <f t="shared" si="19"/>
        <v>0</v>
      </c>
      <c r="G82" s="90">
        <f t="shared" si="19"/>
        <v>0</v>
      </c>
      <c r="H82" s="90">
        <f t="shared" si="19"/>
        <v>0</v>
      </c>
      <c r="I82" s="95">
        <f t="shared" si="19"/>
        <v>0</v>
      </c>
    </row>
    <row r="83" s="79" customFormat="1" ht="21" customHeight="1" spans="1:9">
      <c r="A83" s="88"/>
      <c r="B83" s="86"/>
      <c r="C83" s="98"/>
      <c r="D83" s="98"/>
      <c r="E83" s="98"/>
      <c r="F83" s="98"/>
      <c r="G83" s="98"/>
      <c r="H83" s="98"/>
      <c r="I83" s="95"/>
    </row>
    <row r="84" s="79" customFormat="1" ht="21" customHeight="1" spans="1:9">
      <c r="A84" s="88"/>
      <c r="B84" s="86" t="s">
        <v>368</v>
      </c>
      <c r="C84" s="90">
        <f t="shared" ref="C84:I84" si="20">SUM(C63:C83)</f>
        <v>22613.36</v>
      </c>
      <c r="D84" s="90">
        <f t="shared" si="20"/>
        <v>22202</v>
      </c>
      <c r="E84" s="90">
        <f t="shared" si="20"/>
        <v>411.36</v>
      </c>
      <c r="F84" s="90">
        <f t="shared" si="20"/>
        <v>0</v>
      </c>
      <c r="G84" s="90">
        <f t="shared" si="20"/>
        <v>0</v>
      </c>
      <c r="H84" s="90">
        <f t="shared" si="20"/>
        <v>0</v>
      </c>
      <c r="I84" s="95">
        <f t="shared" si="20"/>
        <v>0</v>
      </c>
    </row>
  </sheetData>
  <mergeCells count="10">
    <mergeCell ref="A2:I2"/>
    <mergeCell ref="A4:A5"/>
    <mergeCell ref="B4:B5"/>
    <mergeCell ref="C4:C5"/>
    <mergeCell ref="D4:D5"/>
    <mergeCell ref="E4:E5"/>
    <mergeCell ref="F4:F5"/>
    <mergeCell ref="G4:G5"/>
    <mergeCell ref="H4:H5"/>
    <mergeCell ref="I4:I5"/>
  </mergeCells>
  <pageMargins left="0.75" right="0.75" top="1" bottom="1" header="0.5" footer="0.5"/>
  <pageSetup paperSize="8"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C7"/>
  <sheetViews>
    <sheetView tabSelected="1" workbookViewId="0">
      <selection activeCell="B6" sqref="B6"/>
    </sheetView>
  </sheetViews>
  <sheetFormatPr defaultColWidth="7.95833333333333" defaultRowHeight="19.5" outlineLevelRow="6" outlineLevelCol="2"/>
  <cols>
    <col min="1" max="1" width="47.525" style="66" customWidth="1"/>
    <col min="2" max="2" width="22.4916666666667" style="67" customWidth="1"/>
    <col min="3" max="3" width="22.4916666666667" style="66" customWidth="1"/>
    <col min="4" max="16384" width="7.95833333333333" style="66"/>
  </cols>
  <sheetData>
    <row r="1" s="66" customFormat="1" spans="1:2">
      <c r="A1" s="4"/>
      <c r="B1" s="67"/>
    </row>
    <row r="2" s="66" customFormat="1" ht="33.75" customHeight="1" spans="1:3">
      <c r="A2" s="68" t="s">
        <v>1153</v>
      </c>
      <c r="B2" s="69"/>
      <c r="C2" s="68"/>
    </row>
    <row r="3" s="66" customFormat="1" spans="1:3">
      <c r="A3" s="70"/>
      <c r="B3" s="71"/>
      <c r="C3" s="72" t="s">
        <v>389</v>
      </c>
    </row>
    <row r="4" s="66" customFormat="1" ht="32.25" customHeight="1" spans="1:3">
      <c r="A4" s="73" t="s">
        <v>2</v>
      </c>
      <c r="B4" s="74" t="s">
        <v>8</v>
      </c>
      <c r="C4" s="73" t="s">
        <v>390</v>
      </c>
    </row>
    <row r="5" s="66" customFormat="1" ht="29.25" customHeight="1" spans="1:3">
      <c r="A5" s="75" t="s">
        <v>1154</v>
      </c>
      <c r="B5" s="76">
        <v>22.77</v>
      </c>
      <c r="C5" s="75"/>
    </row>
    <row r="6" s="66" customFormat="1" ht="29.25" customHeight="1" spans="1:3">
      <c r="A6" s="75" t="s">
        <v>1155</v>
      </c>
      <c r="B6" s="76">
        <v>22.76788</v>
      </c>
      <c r="C6" s="75"/>
    </row>
    <row r="7" s="66" customFormat="1" ht="29.25" customHeight="1" spans="1:3">
      <c r="A7" s="77" t="s">
        <v>393</v>
      </c>
      <c r="B7" s="78">
        <v>0</v>
      </c>
      <c r="C7" s="77"/>
    </row>
  </sheetData>
  <mergeCells count="1">
    <mergeCell ref="A2:C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12</vt:i4>
      </vt:variant>
    </vt:vector>
  </HeadingPairs>
  <TitlesOfParts>
    <vt:vector size="12" baseType="lpstr">
      <vt:lpstr>一般公共预算收入表</vt:lpstr>
      <vt:lpstr>一般公共预算支出表</vt:lpstr>
      <vt:lpstr>一般公共预算收支平衡表</vt:lpstr>
      <vt:lpstr>一般公共预算支出经济分类表</vt:lpstr>
      <vt:lpstr>政府一般债务限额和余额情况表</vt:lpstr>
      <vt:lpstr>一般公共预算支出“三公”经费预算表</vt:lpstr>
      <vt:lpstr>政府性基金预算收支表</vt:lpstr>
      <vt:lpstr>政府性基金预算支出资金来源表</vt:lpstr>
      <vt:lpstr>专项债务限额和债务余额情况表</vt:lpstr>
      <vt:lpstr>国有资本经营预算收支表</vt:lpstr>
      <vt:lpstr>社会保险基金预算收入表</vt:lpstr>
      <vt:lpstr>社会保险基金预算支出表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Togetr.</cp:lastModifiedBy>
  <dcterms:created xsi:type="dcterms:W3CDTF">2024-07-10T06:23:00Z</dcterms:created>
  <dcterms:modified xsi:type="dcterms:W3CDTF">2026-02-03T05:56:34Z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130763B8B7FB44CDB26386BB4C7596CA_12</vt:lpwstr>
  </property>
  <property fmtid="{D5CDD505-2E9C-101B-9397-08002B2CF9AE}" pid="3" name="KSOProductBuildVer">
    <vt:lpwstr>2052-12.1.0.16250</vt:lpwstr>
  </property>
  <property fmtid="{D5CDD505-2E9C-101B-9397-08002B2CF9AE}" pid="4" name="CalculationRule">
    <vt:i4>0</vt:i4>
  </property>
</Properties>
</file>