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9060" activeTab="0"/>
  </bookViews>
  <sheets>
    <sheet name="审计表" sheetId="1" r:id="rId1"/>
    <sheet name="交通局" sheetId="2" r:id="rId2"/>
    <sheet name="Sheet4" sheetId="3" r:id="rId3"/>
  </sheets>
  <definedNames>
    <definedName name="_xlnm._FilterDatabase" localSheetId="0" hidden="1">审计表!$A$2:$R$88</definedName>
    <definedName name="_xlnm._FilterDatabase" localSheetId="1" hidden="1">交通局!#REF!</definedName>
  </definedNames>
  <calcPr calcId="191029"/>
</workbook>
</file>

<file path=xl/sharedStrings.xml><?xml version="1.0" encoding="utf-8"?>
<sst xmlns="http://schemas.openxmlformats.org/spreadsheetml/2006/main" uniqueCount="233" count="233">
  <si>
    <t>农村客运班车运营里程审核情况汇总表（2024年度）</t>
  </si>
  <si>
    <t>序号</t>
  </si>
  <si>
    <t>线路名称</t>
  </si>
  <si>
    <t>车牌照号</t>
  </si>
  <si>
    <t>车辆外廓尺寸</t>
  </si>
  <si>
    <t>核定载客人数</t>
  </si>
  <si>
    <t>年度运营天数</t>
  </si>
  <si>
    <t>年度总运营里程（公里）</t>
  </si>
  <si>
    <t>GPS里程</t>
  </si>
  <si>
    <t>差异</t>
  </si>
  <si>
    <t>不在线审减里程</t>
  </si>
  <si>
    <t>审定里程</t>
  </si>
  <si>
    <t>年度总耗油量（升）</t>
  </si>
  <si>
    <t>百公里平均油耗（升）</t>
  </si>
  <si>
    <t>不在线日期</t>
  </si>
  <si>
    <t>备注</t>
  </si>
  <si>
    <t>法库-叶茂台</t>
  </si>
  <si>
    <t>辽AY8200</t>
  </si>
  <si>
    <t>6600*2260*2960</t>
  </si>
  <si>
    <t>法库-法库(卧牛石）</t>
  </si>
  <si>
    <t>辽A2688Y</t>
  </si>
  <si>
    <t>7470*
2320*
2920</t>
  </si>
  <si>
    <t>法库-三面船</t>
  </si>
  <si>
    <t>辽AY3798</t>
  </si>
  <si>
    <t>5995*
2260*
2830</t>
  </si>
  <si>
    <t>法库-包家屯</t>
  </si>
  <si>
    <t>辽ABK878</t>
  </si>
  <si>
    <t>6630*
2280*
3040</t>
  </si>
  <si>
    <t>法库-头台子</t>
  </si>
  <si>
    <t>辽AY8055</t>
  </si>
  <si>
    <t>6600*
2260*
2830</t>
  </si>
  <si>
    <t>法库-邢家屯</t>
  </si>
  <si>
    <t>辽A8600Y</t>
  </si>
  <si>
    <t>7480*
2360*
3160</t>
  </si>
  <si>
    <t>1.6；1.7</t>
  </si>
  <si>
    <t>辽ABK866</t>
  </si>
  <si>
    <t>6570*2250*2820</t>
  </si>
  <si>
    <t>法库-李房申</t>
  </si>
  <si>
    <t>辽A2211Y</t>
  </si>
  <si>
    <t>6570*
2250*
2990</t>
  </si>
  <si>
    <t>法库-祝家堡</t>
  </si>
  <si>
    <t>辽AY3777</t>
  </si>
  <si>
    <t>6570*
2250*
2780</t>
  </si>
  <si>
    <t>法库-塔山</t>
  </si>
  <si>
    <t>辽AY8003</t>
  </si>
  <si>
    <t>5990*
2240*
2830</t>
  </si>
  <si>
    <t>法库-小造屯</t>
  </si>
  <si>
    <t>辽AY8268</t>
  </si>
  <si>
    <t>6620*2240*2860</t>
  </si>
  <si>
    <t>法库-獐草沟</t>
  </si>
  <si>
    <t>辽ACW552</t>
  </si>
  <si>
    <t>1.1;2.12；8.28</t>
  </si>
  <si>
    <t>法库-西二台子</t>
  </si>
  <si>
    <t>辽AY8267</t>
  </si>
  <si>
    <t>法库-薄坨子</t>
  </si>
  <si>
    <t>辽ABK717</t>
  </si>
  <si>
    <t>6570*
2250*
2820</t>
  </si>
  <si>
    <t>法库-登仕堡</t>
  </si>
  <si>
    <t>辽ABK234</t>
  </si>
  <si>
    <t>3.14-4.6，24天，平通证明</t>
  </si>
  <si>
    <t>补4000比较合理</t>
  </si>
  <si>
    <t>辽AY8177</t>
  </si>
  <si>
    <t>8.4；8.15；8.25；8.30</t>
  </si>
  <si>
    <t>辽AY8158</t>
  </si>
  <si>
    <t>辽AY8183</t>
  </si>
  <si>
    <t>5998*
2240*
2830</t>
  </si>
  <si>
    <t>8.4；8.15；8.16；8.25；8.30</t>
  </si>
  <si>
    <t>法库-三尖泡</t>
  </si>
  <si>
    <t>辽ABJ333</t>
  </si>
  <si>
    <t>5.28；5.30；7.11；7.12；7.13；7.15；7.16；7.18；7.19；8.8；8.14</t>
  </si>
  <si>
    <t>8.21-9.3，9.17-9.19，12天，平通证明</t>
  </si>
  <si>
    <t>补1500比较合理</t>
  </si>
  <si>
    <t>法库-十家子</t>
  </si>
  <si>
    <t>辽ADF708</t>
  </si>
  <si>
    <t>5990*
2250*
2990</t>
  </si>
  <si>
    <t>法库-公主陵</t>
  </si>
  <si>
    <t>辽ACC660</t>
  </si>
  <si>
    <t>法库-粘土矿</t>
  </si>
  <si>
    <t>辽A8228Y</t>
  </si>
  <si>
    <t>7470*
2340*
3020</t>
  </si>
  <si>
    <t>法库-刘丙堡</t>
  </si>
  <si>
    <t>辽A1955Y</t>
  </si>
  <si>
    <t>法库-严千户</t>
  </si>
  <si>
    <t>辽AY8008</t>
  </si>
  <si>
    <t>8.4；8.10；8.15；8.16</t>
  </si>
  <si>
    <t>法库-大荒</t>
  </si>
  <si>
    <t>辽AY8282</t>
  </si>
  <si>
    <t>6570*
2250*
2920</t>
  </si>
  <si>
    <t>法库-三合城</t>
  </si>
  <si>
    <t>辽AY3811</t>
  </si>
  <si>
    <t>法库-法库（小荒地）</t>
  </si>
  <si>
    <t>辽ABK088</t>
  </si>
  <si>
    <t>7.5；</t>
  </si>
  <si>
    <t>法库-北土城</t>
  </si>
  <si>
    <t>辽A9919Y</t>
  </si>
  <si>
    <t>107天（法库-铁岭银州，往返100公里）</t>
  </si>
  <si>
    <t>法库-李房申东</t>
  </si>
  <si>
    <t>辽ABJ866</t>
  </si>
  <si>
    <t>7.11；12.2</t>
  </si>
  <si>
    <t>辽AY8112</t>
  </si>
  <si>
    <t>辽AY8155</t>
  </si>
  <si>
    <t>5995*
2240*
2830</t>
  </si>
  <si>
    <t>2.24；6.10</t>
  </si>
  <si>
    <t>法库-钱家沟</t>
  </si>
  <si>
    <t>辽AL0008</t>
  </si>
  <si>
    <t>6660*
2240*
2760</t>
  </si>
  <si>
    <t>每天40公里的多，不合理</t>
  </si>
  <si>
    <t>法库-苇子沟</t>
  </si>
  <si>
    <t>辽AL0208</t>
  </si>
  <si>
    <t>7480*
2360*
2950</t>
  </si>
  <si>
    <t>2.25；11.16</t>
  </si>
  <si>
    <t>法库-李祥堡</t>
  </si>
  <si>
    <t>辽AL0338</t>
  </si>
  <si>
    <t>6610*
2240*
2940</t>
  </si>
  <si>
    <t>1.1</t>
  </si>
  <si>
    <t>辽AY3765</t>
  </si>
  <si>
    <t>辽AY8339</t>
  </si>
  <si>
    <t>12.22</t>
  </si>
  <si>
    <t>7.1-16，16天，平通证明</t>
  </si>
  <si>
    <t>补3000比较合理</t>
  </si>
  <si>
    <t>辽AM8133</t>
  </si>
  <si>
    <t>班车？</t>
  </si>
  <si>
    <t>情况说明</t>
  </si>
  <si>
    <t>东拉马-富拉堡子</t>
  </si>
  <si>
    <t>辽AY8028</t>
  </si>
  <si>
    <t>6620*
2240*
2860</t>
  </si>
  <si>
    <t>每天到调兵山客运站</t>
  </si>
  <si>
    <t>蔡家沟--泡子沿</t>
  </si>
  <si>
    <t>辽AY8000</t>
  </si>
  <si>
    <t>10.1；10.15；5.6</t>
  </si>
  <si>
    <t>柏家沟-柏家沟</t>
  </si>
  <si>
    <t>辽AL7720</t>
  </si>
  <si>
    <t>6600*
2240*
2830</t>
  </si>
  <si>
    <t>法库-法库（依牛堡）</t>
  </si>
  <si>
    <t>辽AY3986</t>
  </si>
  <si>
    <t>法库-冯贝堡</t>
  </si>
  <si>
    <t>辽AY3988</t>
  </si>
  <si>
    <t>辽ABK868</t>
  </si>
  <si>
    <t>辽AY8106</t>
  </si>
  <si>
    <t>日报有里程？不应该补</t>
  </si>
  <si>
    <t>法库-刘家</t>
  </si>
  <si>
    <t>辽AY8125</t>
  </si>
  <si>
    <t>法库-靠陵沟</t>
  </si>
  <si>
    <t>辽ABK598</t>
  </si>
  <si>
    <t>7210*
2240*
2900</t>
  </si>
  <si>
    <t>班车？8.15；11.11；8.16</t>
  </si>
  <si>
    <t>法库-边家(环)</t>
  </si>
  <si>
    <t>辽ACC666</t>
  </si>
  <si>
    <t>6620*
2240*
3030</t>
  </si>
  <si>
    <t>8.4；8.19</t>
  </si>
  <si>
    <t>法库-红土墙子</t>
  </si>
  <si>
    <t>辽AN6139</t>
  </si>
  <si>
    <t>5995*
2260*
2960</t>
  </si>
  <si>
    <t>法库-马荒地</t>
  </si>
  <si>
    <t>辽ABQ600</t>
  </si>
  <si>
    <t>法库-永义号</t>
  </si>
  <si>
    <t>辽AY3883</t>
  </si>
  <si>
    <t>5995*2240*2830</t>
  </si>
  <si>
    <t>辽ACS770</t>
  </si>
  <si>
    <t>7340*
2280*
2870</t>
  </si>
  <si>
    <t>7.7</t>
  </si>
  <si>
    <t>辽ACQ225</t>
  </si>
  <si>
    <t>法库-柏家沟</t>
  </si>
  <si>
    <t>辽ACU283</t>
  </si>
  <si>
    <t>5.6；6.12；10.21；10.13</t>
  </si>
  <si>
    <t>辽AY8312</t>
  </si>
  <si>
    <t>4.11；4.18；6.4</t>
  </si>
  <si>
    <t>法库-法库（慈恩寺）</t>
  </si>
  <si>
    <t>辽AY3889</t>
  </si>
  <si>
    <t>法库-张家堡</t>
  </si>
  <si>
    <t>辽AY8090</t>
  </si>
  <si>
    <t>6600*
2260*
2960</t>
  </si>
  <si>
    <t>法库-丁家房（环路）</t>
  </si>
  <si>
    <t>辽AY3441</t>
  </si>
  <si>
    <t>辽AY3512</t>
  </si>
  <si>
    <t>7940*
2450*
3165</t>
  </si>
  <si>
    <t>法库-依牛堡</t>
  </si>
  <si>
    <t>辽AY3530</t>
  </si>
  <si>
    <t>法库-法库（边家）</t>
  </si>
  <si>
    <t>辽AY3549</t>
  </si>
  <si>
    <t>法库-红花岭</t>
  </si>
  <si>
    <t>辽AY3552</t>
  </si>
  <si>
    <t>5990*
2250*
2780</t>
  </si>
  <si>
    <t>辽AY3557</t>
  </si>
  <si>
    <t>辽AY3619</t>
  </si>
  <si>
    <t>7945*
2450*
3165</t>
  </si>
  <si>
    <t>辽AY3626</t>
  </si>
  <si>
    <t>辽AY3660</t>
  </si>
  <si>
    <t>1.1-3.5日没有里程，3.6日14225不合理</t>
  </si>
  <si>
    <t>1.1-3.5，65天</t>
  </si>
  <si>
    <t>补8000比较合理</t>
  </si>
  <si>
    <t>辽AY8116</t>
  </si>
  <si>
    <t>法库-四架山</t>
  </si>
  <si>
    <t>辽AL5290</t>
  </si>
  <si>
    <t>法库-巴尔山</t>
  </si>
  <si>
    <t>辽AL0661</t>
  </si>
  <si>
    <t>7190*
2240*
3040</t>
  </si>
  <si>
    <t>辽AL0757</t>
  </si>
  <si>
    <t>5995*
2240*
2970</t>
  </si>
  <si>
    <t>法库-东拉马</t>
  </si>
  <si>
    <t>辽AL0002</t>
  </si>
  <si>
    <t>1.1；1.24；4.5；4.21</t>
  </si>
  <si>
    <t>法库-戴荒地</t>
  </si>
  <si>
    <t>辽AL0777</t>
  </si>
  <si>
    <t>8.9；8.10；8.15；10.6；12.5</t>
  </si>
  <si>
    <t>辽AL7191</t>
  </si>
  <si>
    <t>1.11</t>
  </si>
  <si>
    <t>辽AL0911</t>
  </si>
  <si>
    <t>辽AL0789</t>
  </si>
  <si>
    <t>5.7；5.8</t>
  </si>
  <si>
    <t>辽AL7717</t>
  </si>
  <si>
    <t>8.4；8.10；8.15</t>
  </si>
  <si>
    <t>法库—石桩子</t>
  </si>
  <si>
    <t>辽AY8281</t>
  </si>
  <si>
    <t>2.6</t>
  </si>
  <si>
    <t>法库—大明</t>
  </si>
  <si>
    <t>辽AL0365</t>
  </si>
  <si>
    <t>6610*2240*2830</t>
  </si>
  <si>
    <t>法库-和平</t>
  </si>
  <si>
    <t>辽A05533D</t>
  </si>
  <si>
    <t>8100*
2400*
3150</t>
  </si>
  <si>
    <t>辽A07888D</t>
  </si>
  <si>
    <t>法库—三合屯</t>
  </si>
  <si>
    <t>辽A07879D</t>
  </si>
  <si>
    <t>辽A05525D</t>
  </si>
  <si>
    <t>法库-刘大沟</t>
  </si>
  <si>
    <t>辽A09255D</t>
  </si>
  <si>
    <t>法库—慈恩寺</t>
  </si>
  <si>
    <t>辽A09795D</t>
  </si>
  <si>
    <t>辽A08070D</t>
  </si>
  <si>
    <t>辽A08020D</t>
  </si>
  <si>
    <r>
      <rPr>
        <charset val="134"/>
        <sz val="10"/>
        <color rgb="FF000000"/>
        <rFont val="宋体"/>
      </rPr>
      <t xml:space="preserve">说明：9米＜大型车≤12米，油耗28升/百公里；6米＜中型车≤9米，油耗22升/百公里；3.5米＜小型车≤6米，油耗19升/百公里
</t>
    </r>
    <r>
      <rPr>
        <charset val="134"/>
        <u/>
        <sz val="10"/>
        <color rgb="FF000000"/>
        <rFont val="宋体"/>
      </rPr>
      <t xml:space="preserve">     </t>
    </r>
  </si>
  <si>
    <r>
      <rPr>
        <charset val="134"/>
        <u/>
        <sz val="10"/>
        <color rgb="FF000000"/>
        <rFont val="宋体"/>
      </rPr>
      <t xml:space="preserve">交通主管部门	</t>
    </r>
    <r>
      <rPr>
        <charset val="134"/>
        <sz val="10"/>
        <color rgb="FF000000"/>
        <rFont val="宋体"/>
      </rPr>
      <t>填表人签字：		                    负责人签字：		                                          年    月    日</t>
    </r>
  </si>
</sst>
</file>

<file path=xl/styles.xml><?xml version="1.0" encoding="utf-8"?>
<styleSheet xmlns="http://schemas.openxmlformats.org/spreadsheetml/2006/main">
  <numFmts count="3">
    <numFmt numFmtId="0" formatCode="General"/>
    <numFmt numFmtId="164" formatCode="#,##0.00_ "/>
    <numFmt numFmtId="49" formatCode="@"/>
  </numFmts>
  <fonts count="9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b/>
      <charset val="134"/>
      <sz val="22"/>
      <color rgb="FF000000"/>
    </font>
    <font>
      <name val="宋体"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10"/>
      <color rgb="FF000000"/>
    </font>
    <font>
      <name val="宋体"/>
      <charset val="134"/>
      <sz val="10"/>
      <color rgb="FF000000"/>
    </font>
    <font>
      <name val="宋体"/>
      <charset val="134"/>
      <sz val="1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bottom"/>
    </xf>
    <xf numFmtId="164" fontId="1" fillId="0" borderId="0" xfId="0" applyNumberFormat="1" applyFont="1" applyFill="1" applyAlignment="1">
      <alignment vertical="bottom"/>
    </xf>
    <xf numFmtId="49" fontId="1" fillId="0" borderId="0" xfId="0" applyNumberFormat="1" applyFont="1" applyFill="1" applyAlignment="1">
      <alignment vertical="bottom" wrapText="1"/>
    </xf>
    <xf numFmtId="0" fontId="2" fillId="0" borderId="0" xfId="0" applyFill="1" applyAlignment="1">
      <alignment vertical="bottom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vertical="bottom"/>
    </xf>
    <xf numFmtId="49" fontId="5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bottom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bottom"/>
    </xf>
    <xf numFmtId="0" fontId="6" fillId="0" borderId="5" xfId="0" applyFont="1" applyFill="1" applyBorder="1" applyAlignment="1">
      <alignment horizontal="center" vertical="bottom" wrapText="1"/>
    </xf>
    <xf numFmtId="164" fontId="6" fillId="0" borderId="5" xfId="0" applyNumberFormat="1" applyFont="1" applyFill="1" applyBorder="1" applyAlignment="1">
      <alignment horizontal="center" vertical="bottom" wrapText="1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105"/>
  <sheetViews>
    <sheetView tabSelected="1" workbookViewId="0" zoomScale="40">
      <selection activeCell="Q37" sqref="Q37"/>
    </sheetView>
  </sheetViews>
  <sheetFormatPr defaultRowHeight="14.4"/>
  <cols>
    <col min="1" max="1" customWidth="1" width="5.6640625" style="1"/>
    <col min="2" max="2" customWidth="1" width="19.664062" style="1"/>
    <col min="3" max="3" customWidth="1" width="12.5546875" style="1"/>
    <col min="4" max="4" customWidth="1" width="19.21875" style="1"/>
    <col min="5" max="6" customWidth="0" width="8.886719" style="1"/>
    <col min="7" max="8" customWidth="1" width="14.6640625" style="2"/>
    <col min="9" max="10" customWidth="1" width="11.886719" style="2"/>
    <col min="11" max="11" customWidth="1" width="15.21875" style="2"/>
    <col min="12" max="12" customWidth="1" width="16.109375" style="2"/>
    <col min="13" max="13" customWidth="1" width="13.6640625" style="2"/>
    <col min="14" max="14" customWidth="1" width="30.589844" style="3"/>
    <col min="15" max="15" customWidth="1" width="22.136719" style="3"/>
    <col min="16" max="16" customWidth="1" width="8.203125" style="4"/>
    <col min="17" max="17" customWidth="1" width="10.839844" style="4"/>
    <col min="18" max="18" customWidth="1" width="15.777344" style="4"/>
    <col min="19" max="16384" customWidth="0" width="8.886719" style="4"/>
  </cols>
  <sheetData>
    <row r="1" spans="8:8" s="4" ht="26.75" customForma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8:8" s="4" ht="27.15" customForma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2" t="s">
        <v>13</v>
      </c>
      <c r="N2" s="13" t="s">
        <v>14</v>
      </c>
      <c r="O2" s="13" t="s">
        <v>15</v>
      </c>
    </row>
    <row r="3" spans="8:8" s="4" ht="14.4" customFormat="1">
      <c r="A3" s="14">
        <v>1.0</v>
      </c>
      <c r="B3" s="14" t="s">
        <v>16</v>
      </c>
      <c r="C3" s="14" t="s">
        <v>17</v>
      </c>
      <c r="D3" s="15" t="s">
        <v>18</v>
      </c>
      <c r="E3" s="14">
        <v>19.0</v>
      </c>
      <c r="F3" s="14">
        <v>318.0</v>
      </c>
      <c r="G3" s="16">
        <v>59125.7</v>
      </c>
      <c r="H3" s="16">
        <v>59125.7</v>
      </c>
      <c r="I3" s="16">
        <f t="shared" si="0" ref="I3:I66">G3-H3</f>
        <v>0.0</v>
      </c>
      <c r="J3" s="16"/>
      <c r="K3" s="16">
        <f t="shared" si="1" ref="K3:K66">G3-J3</f>
        <v>59125.7</v>
      </c>
      <c r="L3" s="17">
        <f>K3/100*M3</f>
        <v>13007.653999999999</v>
      </c>
      <c r="M3" s="18">
        <v>22.0</v>
      </c>
      <c r="N3" s="19"/>
      <c r="O3" s="19"/>
    </row>
    <row r="4" spans="8:8" s="4" ht="14.4" customFormat="1">
      <c r="A4" s="14">
        <v>2.0</v>
      </c>
      <c r="B4" s="14" t="s">
        <v>19</v>
      </c>
      <c r="C4" s="14" t="s">
        <v>20</v>
      </c>
      <c r="D4" s="20" t="s">
        <v>21</v>
      </c>
      <c r="E4" s="14">
        <v>29.0</v>
      </c>
      <c r="F4" s="14">
        <v>353.0</v>
      </c>
      <c r="G4" s="16">
        <v>70842.4</v>
      </c>
      <c r="H4" s="16">
        <v>70842.4</v>
      </c>
      <c r="I4" s="16">
        <f t="shared" si="0"/>
        <v>0.0</v>
      </c>
      <c r="J4" s="16">
        <v>395.3</v>
      </c>
      <c r="K4" s="16">
        <f t="shared" si="1"/>
        <v>70447.09999999999</v>
      </c>
      <c r="L4" s="17">
        <f t="shared" si="2" ref="L4:L35">K4/100*M4</f>
        <v>15498.361999999997</v>
      </c>
      <c r="M4" s="18">
        <v>22.0</v>
      </c>
      <c r="N4" s="19">
        <v>9.1</v>
      </c>
      <c r="O4" s="19"/>
    </row>
    <row r="5" spans="8:8" s="4" ht="14.4" customFormat="1">
      <c r="A5" s="14">
        <v>3.0</v>
      </c>
      <c r="B5" s="14" t="s">
        <v>22</v>
      </c>
      <c r="C5" s="14" t="s">
        <v>23</v>
      </c>
      <c r="D5" s="20" t="s">
        <v>24</v>
      </c>
      <c r="E5" s="14">
        <v>19.0</v>
      </c>
      <c r="F5" s="14">
        <v>362.0</v>
      </c>
      <c r="G5" s="16">
        <v>55255.6</v>
      </c>
      <c r="H5" s="16">
        <v>55255.6</v>
      </c>
      <c r="I5" s="16">
        <f t="shared" si="0"/>
        <v>0.0</v>
      </c>
      <c r="J5" s="16"/>
      <c r="K5" s="16">
        <f t="shared" si="1"/>
        <v>55255.6</v>
      </c>
      <c r="L5" s="17">
        <f t="shared" si="2"/>
        <v>10498.564</v>
      </c>
      <c r="M5" s="18">
        <v>19.0</v>
      </c>
      <c r="N5" s="19"/>
      <c r="O5" s="19"/>
    </row>
    <row r="6" spans="8:8" s="4" ht="14.4" customFormat="1">
      <c r="A6" s="14">
        <v>4.0</v>
      </c>
      <c r="B6" s="14" t="s">
        <v>25</v>
      </c>
      <c r="C6" s="14" t="s">
        <v>26</v>
      </c>
      <c r="D6" s="20" t="s">
        <v>27</v>
      </c>
      <c r="E6" s="14">
        <v>19.0</v>
      </c>
      <c r="F6" s="14">
        <v>338.0</v>
      </c>
      <c r="G6" s="16">
        <v>77657.5</v>
      </c>
      <c r="H6" s="16">
        <v>77657.5</v>
      </c>
      <c r="I6" s="16">
        <f t="shared" si="0"/>
        <v>0.0</v>
      </c>
      <c r="J6" s="16">
        <v>142.9</v>
      </c>
      <c r="K6" s="16">
        <f t="shared" si="1"/>
        <v>77514.6</v>
      </c>
      <c r="L6" s="17">
        <f t="shared" si="2"/>
        <v>17053.212000000003</v>
      </c>
      <c r="M6" s="18">
        <v>22.0</v>
      </c>
      <c r="N6" s="19">
        <v>2.24</v>
      </c>
      <c r="O6" s="19"/>
    </row>
    <row r="7" spans="8:8" s="4" ht="14.4" customFormat="1">
      <c r="A7" s="14">
        <v>5.0</v>
      </c>
      <c r="B7" s="14" t="s">
        <v>28</v>
      </c>
      <c r="C7" s="14" t="s">
        <v>29</v>
      </c>
      <c r="D7" s="20" t="s">
        <v>30</v>
      </c>
      <c r="E7" s="14">
        <v>19.0</v>
      </c>
      <c r="F7" s="14">
        <v>4.0</v>
      </c>
      <c r="G7" s="16">
        <v>174.1</v>
      </c>
      <c r="H7" s="16">
        <v>174.1</v>
      </c>
      <c r="I7" s="16">
        <f t="shared" si="0"/>
        <v>0.0</v>
      </c>
      <c r="J7" s="16"/>
      <c r="K7" s="16">
        <f t="shared" si="1"/>
        <v>174.1</v>
      </c>
      <c r="L7" s="17">
        <f t="shared" si="2"/>
        <v>38.302</v>
      </c>
      <c r="M7" s="18">
        <v>22.0</v>
      </c>
      <c r="N7" s="19"/>
      <c r="O7" s="19"/>
    </row>
    <row r="8" spans="8:8" s="4" ht="14.4" customFormat="1">
      <c r="A8" s="14">
        <v>6.0</v>
      </c>
      <c r="B8" s="14" t="s">
        <v>31</v>
      </c>
      <c r="C8" s="14" t="s">
        <v>32</v>
      </c>
      <c r="D8" s="20" t="s">
        <v>33</v>
      </c>
      <c r="E8" s="14">
        <v>29.0</v>
      </c>
      <c r="F8" s="14">
        <v>110.0</v>
      </c>
      <c r="G8" s="16">
        <v>21997.8</v>
      </c>
      <c r="H8" s="16">
        <v>21997.8</v>
      </c>
      <c r="I8" s="16">
        <f t="shared" si="0"/>
        <v>0.0</v>
      </c>
      <c r="J8" s="16">
        <v>984.1</v>
      </c>
      <c r="K8" s="16">
        <f t="shared" si="1"/>
        <v>21013.7</v>
      </c>
      <c r="L8" s="17">
        <f t="shared" si="2"/>
        <v>4623.014</v>
      </c>
      <c r="M8" s="18">
        <v>22.0</v>
      </c>
      <c r="N8" s="19" t="s">
        <v>34</v>
      </c>
      <c r="O8" s="19"/>
    </row>
    <row r="9" spans="8:8" s="4" ht="14.4" customFormat="1">
      <c r="A9" s="14">
        <v>7.0</v>
      </c>
      <c r="B9" s="14" t="s">
        <v>31</v>
      </c>
      <c r="C9" s="14" t="s">
        <v>35</v>
      </c>
      <c r="D9" s="14" t="s">
        <v>36</v>
      </c>
      <c r="E9" s="14">
        <v>19.0</v>
      </c>
      <c r="F9" s="14">
        <v>251.0</v>
      </c>
      <c r="G9" s="16">
        <v>48409.1</v>
      </c>
      <c r="H9" s="17">
        <f>239875.1-191466</f>
        <v>48409.100000000006</v>
      </c>
      <c r="I9" s="16">
        <f t="shared" si="0"/>
        <v>0.0</v>
      </c>
      <c r="J9" s="16"/>
      <c r="K9" s="16">
        <f t="shared" si="1"/>
        <v>48409.1</v>
      </c>
      <c r="L9" s="17">
        <f t="shared" si="2"/>
        <v>10650.002</v>
      </c>
      <c r="M9" s="18">
        <v>22.0</v>
      </c>
      <c r="N9" s="19"/>
      <c r="O9" s="19"/>
    </row>
    <row r="10" spans="8:8" s="4" ht="14.4" customFormat="1">
      <c r="A10" s="14">
        <v>8.0</v>
      </c>
      <c r="B10" s="14" t="s">
        <v>37</v>
      </c>
      <c r="C10" s="14" t="s">
        <v>38</v>
      </c>
      <c r="D10" s="20" t="s">
        <v>39</v>
      </c>
      <c r="E10" s="14">
        <v>19.0</v>
      </c>
      <c r="F10" s="14">
        <v>192.0</v>
      </c>
      <c r="G10" s="16">
        <v>20282.0</v>
      </c>
      <c r="H10" s="16">
        <v>20282.0</v>
      </c>
      <c r="I10" s="16">
        <f t="shared" si="0"/>
        <v>0.0</v>
      </c>
      <c r="J10" s="16"/>
      <c r="K10" s="16">
        <f t="shared" si="1"/>
        <v>20282.0</v>
      </c>
      <c r="L10" s="17">
        <f t="shared" si="2"/>
        <v>4462.04</v>
      </c>
      <c r="M10" s="18">
        <v>22.0</v>
      </c>
      <c r="N10" s="19"/>
      <c r="O10" s="19"/>
    </row>
    <row r="11" spans="8:8" s="4" ht="14.4" customFormat="1">
      <c r="A11" s="14">
        <v>9.0</v>
      </c>
      <c r="B11" s="14" t="s">
        <v>40</v>
      </c>
      <c r="C11" s="14" t="s">
        <v>41</v>
      </c>
      <c r="D11" s="20" t="s">
        <v>42</v>
      </c>
      <c r="E11" s="14">
        <v>19.0</v>
      </c>
      <c r="F11" s="14">
        <v>358.0</v>
      </c>
      <c r="G11" s="16">
        <v>61475.3</v>
      </c>
      <c r="H11" s="16">
        <v>61475.3</v>
      </c>
      <c r="I11" s="16">
        <f t="shared" si="0"/>
        <v>0.0</v>
      </c>
      <c r="J11" s="16"/>
      <c r="K11" s="16">
        <f t="shared" si="1"/>
        <v>61475.3</v>
      </c>
      <c r="L11" s="17">
        <f t="shared" si="2"/>
        <v>13524.566</v>
      </c>
      <c r="M11" s="18">
        <v>22.0</v>
      </c>
      <c r="N11" s="19"/>
      <c r="O11" s="19"/>
    </row>
    <row r="12" spans="8:8" s="4" ht="14.4" customFormat="1">
      <c r="A12" s="14">
        <v>10.0</v>
      </c>
      <c r="B12" s="14" t="s">
        <v>43</v>
      </c>
      <c r="C12" s="14" t="s">
        <v>44</v>
      </c>
      <c r="D12" s="20" t="s">
        <v>45</v>
      </c>
      <c r="E12" s="14">
        <v>19.0</v>
      </c>
      <c r="F12" s="14">
        <v>355.0</v>
      </c>
      <c r="G12" s="16">
        <v>63745.8</v>
      </c>
      <c r="H12" s="16">
        <v>63745.8</v>
      </c>
      <c r="I12" s="16">
        <f t="shared" si="0"/>
        <v>0.0</v>
      </c>
      <c r="J12" s="16"/>
      <c r="K12" s="16">
        <f t="shared" si="1"/>
        <v>63745.8</v>
      </c>
      <c r="L12" s="17">
        <f t="shared" si="2"/>
        <v>12111.702000000001</v>
      </c>
      <c r="M12" s="18">
        <v>19.0</v>
      </c>
      <c r="N12" s="19"/>
      <c r="O12" s="19"/>
    </row>
    <row r="13" spans="8:8" s="4" ht="14.4" customFormat="1">
      <c r="A13" s="14">
        <v>11.0</v>
      </c>
      <c r="B13" s="14" t="s">
        <v>46</v>
      </c>
      <c r="C13" s="14" t="s">
        <v>47</v>
      </c>
      <c r="D13" s="14" t="s">
        <v>48</v>
      </c>
      <c r="E13" s="14">
        <v>19.0</v>
      </c>
      <c r="F13" s="14">
        <v>41.0</v>
      </c>
      <c r="G13" s="16">
        <v>4309.5</v>
      </c>
      <c r="H13" s="16">
        <v>4309.5</v>
      </c>
      <c r="I13" s="16">
        <f t="shared" si="0"/>
        <v>0.0</v>
      </c>
      <c r="J13" s="16"/>
      <c r="K13" s="16">
        <f t="shared" si="1"/>
        <v>4309.5</v>
      </c>
      <c r="L13" s="17">
        <f t="shared" si="2"/>
        <v>948.0899999999999</v>
      </c>
      <c r="M13" s="18">
        <v>22.0</v>
      </c>
      <c r="N13" s="19"/>
      <c r="O13" s="19"/>
    </row>
    <row r="14" spans="8:8" s="4" ht="14.4" customFormat="1">
      <c r="A14" s="14">
        <v>12.0</v>
      </c>
      <c r="B14" s="14" t="s">
        <v>49</v>
      </c>
      <c r="C14" s="14" t="s">
        <v>50</v>
      </c>
      <c r="D14" s="20" t="s">
        <v>42</v>
      </c>
      <c r="E14" s="14">
        <v>19.0</v>
      </c>
      <c r="F14" s="14">
        <v>330.0</v>
      </c>
      <c r="G14" s="16">
        <v>49766.0</v>
      </c>
      <c r="H14" s="16">
        <v>49766.0</v>
      </c>
      <c r="I14" s="16">
        <f t="shared" si="0"/>
        <v>0.0</v>
      </c>
      <c r="J14" s="16">
        <v>540.1</v>
      </c>
      <c r="K14" s="16">
        <f t="shared" si="1"/>
        <v>49225.9</v>
      </c>
      <c r="L14" s="17">
        <f t="shared" si="2"/>
        <v>10829.698</v>
      </c>
      <c r="M14" s="18">
        <v>22.0</v>
      </c>
      <c r="N14" s="19" t="s">
        <v>51</v>
      </c>
      <c r="O14" s="19"/>
    </row>
    <row r="15" spans="8:8" s="4" ht="14.4" customFormat="1">
      <c r="A15" s="14">
        <v>13.0</v>
      </c>
      <c r="B15" s="14" t="s">
        <v>52</v>
      </c>
      <c r="C15" s="14" t="s">
        <v>53</v>
      </c>
      <c r="D15" s="20" t="s">
        <v>42</v>
      </c>
      <c r="E15" s="14">
        <v>19.0</v>
      </c>
      <c r="F15" s="14">
        <v>359.0</v>
      </c>
      <c r="G15" s="16">
        <v>72769.0</v>
      </c>
      <c r="H15" s="16">
        <v>72769.0</v>
      </c>
      <c r="I15" s="16">
        <f t="shared" si="0"/>
        <v>0.0</v>
      </c>
      <c r="J15" s="16"/>
      <c r="K15" s="16">
        <f t="shared" si="1"/>
        <v>72769.0</v>
      </c>
      <c r="L15" s="17">
        <f t="shared" si="2"/>
        <v>16009.18</v>
      </c>
      <c r="M15" s="18">
        <v>22.0</v>
      </c>
      <c r="N15" s="19"/>
      <c r="O15" s="19"/>
    </row>
    <row r="16" spans="8:8" s="4" ht="14.4" customFormat="1">
      <c r="A16" s="14">
        <v>14.0</v>
      </c>
      <c r="B16" s="14" t="s">
        <v>54</v>
      </c>
      <c r="C16" s="14" t="s">
        <v>55</v>
      </c>
      <c r="D16" s="20" t="s">
        <v>56</v>
      </c>
      <c r="E16" s="14">
        <v>19.0</v>
      </c>
      <c r="F16" s="14">
        <v>363.0</v>
      </c>
      <c r="G16" s="16">
        <v>77953.9</v>
      </c>
      <c r="H16" s="16">
        <v>77953.9</v>
      </c>
      <c r="I16" s="16">
        <f t="shared" si="0"/>
        <v>0.0</v>
      </c>
      <c r="J16" s="16"/>
      <c r="K16" s="16">
        <f t="shared" si="1"/>
        <v>77953.9</v>
      </c>
      <c r="L16" s="17">
        <f t="shared" si="2"/>
        <v>17149.858</v>
      </c>
      <c r="M16" s="18">
        <v>22.0</v>
      </c>
      <c r="N16" s="19"/>
      <c r="O16" s="19"/>
    </row>
    <row r="17" spans="8:8" s="4" ht="14.4" customFormat="1">
      <c r="A17" s="18">
        <v>15.0</v>
      </c>
      <c r="B17" s="18" t="s">
        <v>57</v>
      </c>
      <c r="C17" s="18" t="s">
        <v>58</v>
      </c>
      <c r="D17" s="21" t="s">
        <v>30</v>
      </c>
      <c r="E17" s="18">
        <v>19.0</v>
      </c>
      <c r="F17" s="18">
        <v>338.0</v>
      </c>
      <c r="G17" s="17">
        <f>H17+4000</f>
        <v>75563.8</v>
      </c>
      <c r="H17" s="17">
        <v>71563.8</v>
      </c>
      <c r="I17" s="17">
        <f t="shared" si="0"/>
        <v>4000.0</v>
      </c>
      <c r="J17" s="16"/>
      <c r="K17" s="16">
        <f t="shared" si="1"/>
        <v>75563.8</v>
      </c>
      <c r="L17" s="17">
        <f t="shared" si="2"/>
        <v>16624.036</v>
      </c>
      <c r="M17" s="18">
        <v>22.0</v>
      </c>
      <c r="N17" s="19"/>
      <c r="O17" s="19" t="s">
        <v>59</v>
      </c>
      <c r="P17" s="22"/>
      <c r="Q17" s="22"/>
      <c r="R17" s="22"/>
    </row>
    <row r="18" spans="8:8" s="4" ht="14.4" customFormat="1">
      <c r="A18" s="14">
        <v>16.0</v>
      </c>
      <c r="B18" s="14" t="s">
        <v>57</v>
      </c>
      <c r="C18" s="14" t="s">
        <v>61</v>
      </c>
      <c r="D18" s="20" t="s">
        <v>24</v>
      </c>
      <c r="E18" s="14">
        <v>19.0</v>
      </c>
      <c r="F18" s="14">
        <v>345.0</v>
      </c>
      <c r="G18" s="16">
        <v>65987.2</v>
      </c>
      <c r="H18" s="16">
        <v>65987.2</v>
      </c>
      <c r="I18" s="16">
        <f t="shared" si="0"/>
        <v>0.0</v>
      </c>
      <c r="J18" s="16">
        <v>1718.1</v>
      </c>
      <c r="K18" s="16">
        <f t="shared" si="1"/>
        <v>64269.1</v>
      </c>
      <c r="L18" s="17">
        <f t="shared" si="2"/>
        <v>12211.129</v>
      </c>
      <c r="M18" s="18">
        <v>19.0</v>
      </c>
      <c r="N18" s="19" t="s">
        <v>62</v>
      </c>
      <c r="O18" s="19"/>
    </row>
    <row r="19" spans="8:8" s="4" ht="14.4" customFormat="1">
      <c r="A19" s="14">
        <v>17.0</v>
      </c>
      <c r="B19" s="14" t="s">
        <v>16</v>
      </c>
      <c r="C19" s="14" t="s">
        <v>63</v>
      </c>
      <c r="D19" s="20" t="s">
        <v>24</v>
      </c>
      <c r="E19" s="14">
        <v>19.0</v>
      </c>
      <c r="F19" s="14">
        <v>345.0</v>
      </c>
      <c r="G19" s="16">
        <v>69608.0</v>
      </c>
      <c r="H19" s="16">
        <v>69608.0</v>
      </c>
      <c r="I19" s="16">
        <f t="shared" si="0"/>
        <v>0.0</v>
      </c>
      <c r="J19" s="16">
        <v>390.4</v>
      </c>
      <c r="K19" s="16">
        <f t="shared" si="1"/>
        <v>69217.6</v>
      </c>
      <c r="L19" s="17">
        <f t="shared" si="2"/>
        <v>13151.344000000001</v>
      </c>
      <c r="M19" s="18">
        <v>19.0</v>
      </c>
      <c r="N19" s="19">
        <v>6.1</v>
      </c>
      <c r="O19" s="19"/>
    </row>
    <row r="20" spans="8:8" s="4" ht="14.4" customFormat="1">
      <c r="A20" s="14">
        <v>18.0</v>
      </c>
      <c r="B20" s="14" t="s">
        <v>22</v>
      </c>
      <c r="C20" s="14" t="s">
        <v>64</v>
      </c>
      <c r="D20" s="20" t="s">
        <v>65</v>
      </c>
      <c r="E20" s="14">
        <v>19.0</v>
      </c>
      <c r="F20" s="14">
        <v>347.0</v>
      </c>
      <c r="G20" s="16">
        <v>82482.6</v>
      </c>
      <c r="H20" s="16">
        <v>82482.6</v>
      </c>
      <c r="I20" s="16">
        <f t="shared" si="0"/>
        <v>0.0</v>
      </c>
      <c r="J20" s="16">
        <v>2109.1</v>
      </c>
      <c r="K20" s="16">
        <f t="shared" si="1"/>
        <v>80373.5</v>
      </c>
      <c r="L20" s="17">
        <f t="shared" si="2"/>
        <v>15270.965</v>
      </c>
      <c r="M20" s="18">
        <v>19.0</v>
      </c>
      <c r="N20" s="19" t="s">
        <v>66</v>
      </c>
      <c r="O20" s="19"/>
    </row>
    <row r="21" spans="8:8" s="4" ht="23.55" customFormat="1">
      <c r="A21" s="18">
        <v>19.0</v>
      </c>
      <c r="B21" s="18" t="s">
        <v>67</v>
      </c>
      <c r="C21" s="18" t="s">
        <v>68</v>
      </c>
      <c r="D21" s="21" t="s">
        <v>56</v>
      </c>
      <c r="E21" s="18">
        <v>19.0</v>
      </c>
      <c r="F21" s="18">
        <v>328.0</v>
      </c>
      <c r="G21" s="17">
        <f>H21+1500</f>
        <v>66846.1</v>
      </c>
      <c r="H21" s="17">
        <v>65346.1</v>
      </c>
      <c r="I21" s="17">
        <f t="shared" si="0"/>
        <v>1500.0000000000073</v>
      </c>
      <c r="J21" s="16">
        <v>4398.5</v>
      </c>
      <c r="K21" s="16">
        <f t="shared" si="1"/>
        <v>62447.600000000006</v>
      </c>
      <c r="L21" s="17">
        <f t="shared" si="2"/>
        <v>13738.472000000002</v>
      </c>
      <c r="M21" s="18">
        <v>22.0</v>
      </c>
      <c r="N21" s="19" t="s">
        <v>69</v>
      </c>
      <c r="O21" s="19" t="s">
        <v>70</v>
      </c>
      <c r="P21" s="22"/>
      <c r="Q21" s="22"/>
      <c r="R21" s="22"/>
    </row>
    <row r="22" spans="8:8" s="4" ht="14.4" customFormat="1">
      <c r="A22" s="14">
        <v>20.0</v>
      </c>
      <c r="B22" s="14" t="s">
        <v>72</v>
      </c>
      <c r="C22" s="14" t="s">
        <v>73</v>
      </c>
      <c r="D22" s="20" t="s">
        <v>74</v>
      </c>
      <c r="E22" s="14">
        <v>19.0</v>
      </c>
      <c r="F22" s="14">
        <v>360.0</v>
      </c>
      <c r="G22" s="16">
        <v>58428.3</v>
      </c>
      <c r="H22" s="16">
        <v>58428.3</v>
      </c>
      <c r="I22" s="16">
        <f t="shared" si="0"/>
        <v>0.0</v>
      </c>
      <c r="J22" s="16"/>
      <c r="K22" s="16">
        <f t="shared" si="1"/>
        <v>58428.3</v>
      </c>
      <c r="L22" s="17">
        <f t="shared" si="2"/>
        <v>11101.377</v>
      </c>
      <c r="M22" s="18">
        <v>19.0</v>
      </c>
      <c r="N22" s="19"/>
      <c r="O22" s="19"/>
    </row>
    <row r="23" spans="8:8" s="4" ht="14.4" customFormat="1">
      <c r="A23" s="14">
        <v>21.0</v>
      </c>
      <c r="B23" s="14" t="s">
        <v>75</v>
      </c>
      <c r="C23" s="14" t="s">
        <v>76</v>
      </c>
      <c r="D23" s="20" t="s">
        <v>24</v>
      </c>
      <c r="E23" s="14">
        <v>19.0</v>
      </c>
      <c r="F23" s="14">
        <v>16.0</v>
      </c>
      <c r="G23" s="16">
        <v>1392.5</v>
      </c>
      <c r="H23" s="16">
        <v>1392.5</v>
      </c>
      <c r="I23" s="16">
        <f t="shared" si="0"/>
        <v>0.0</v>
      </c>
      <c r="J23" s="16"/>
      <c r="K23" s="16">
        <f t="shared" si="1"/>
        <v>1392.5</v>
      </c>
      <c r="L23" s="17">
        <f t="shared" si="2"/>
        <v>264.575</v>
      </c>
      <c r="M23" s="18">
        <v>19.0</v>
      </c>
      <c r="N23" s="19"/>
      <c r="O23" s="19"/>
    </row>
    <row r="24" spans="8:8" s="4" ht="14.4" customFormat="1">
      <c r="A24" s="14">
        <v>22.0</v>
      </c>
      <c r="B24" s="14" t="s">
        <v>77</v>
      </c>
      <c r="C24" s="14" t="s">
        <v>78</v>
      </c>
      <c r="D24" s="20" t="s">
        <v>79</v>
      </c>
      <c r="E24" s="14">
        <v>29.0</v>
      </c>
      <c r="F24" s="14">
        <v>362.0</v>
      </c>
      <c r="G24" s="16">
        <v>53297.1</v>
      </c>
      <c r="H24" s="16">
        <v>53297.1</v>
      </c>
      <c r="I24" s="16">
        <f t="shared" si="0"/>
        <v>0.0</v>
      </c>
      <c r="J24" s="16">
        <v>243.7</v>
      </c>
      <c r="K24" s="16">
        <f t="shared" si="1"/>
        <v>53053.4</v>
      </c>
      <c r="L24" s="17">
        <f t="shared" si="2"/>
        <v>11671.748</v>
      </c>
      <c r="M24" s="18">
        <v>22.0</v>
      </c>
      <c r="N24" s="19">
        <v>6.5</v>
      </c>
      <c r="O24" s="19"/>
    </row>
    <row r="25" spans="8:8" s="4" ht="14.4" customFormat="1">
      <c r="A25" s="14">
        <v>23.0</v>
      </c>
      <c r="B25" s="14" t="s">
        <v>80</v>
      </c>
      <c r="C25" s="14" t="s">
        <v>81</v>
      </c>
      <c r="D25" s="20" t="s">
        <v>33</v>
      </c>
      <c r="E25" s="14">
        <v>29.0</v>
      </c>
      <c r="F25" s="14">
        <v>10.0</v>
      </c>
      <c r="G25" s="16">
        <v>12593.1</v>
      </c>
      <c r="H25" s="16">
        <v>12593.1</v>
      </c>
      <c r="I25" s="16">
        <f t="shared" si="0"/>
        <v>0.0</v>
      </c>
      <c r="J25" s="16"/>
      <c r="K25" s="16">
        <f t="shared" si="1"/>
        <v>12593.1</v>
      </c>
      <c r="L25" s="17">
        <f t="shared" si="2"/>
        <v>2770.482</v>
      </c>
      <c r="M25" s="18">
        <v>22.0</v>
      </c>
      <c r="N25" s="19"/>
      <c r="O25" s="19"/>
    </row>
    <row r="26" spans="8:8" s="4" ht="14.4" customFormat="1">
      <c r="A26" s="14">
        <v>24.0</v>
      </c>
      <c r="B26" s="14" t="s">
        <v>82</v>
      </c>
      <c r="C26" s="14" t="s">
        <v>83</v>
      </c>
      <c r="D26" s="20" t="s">
        <v>42</v>
      </c>
      <c r="E26" s="14">
        <v>19.0</v>
      </c>
      <c r="F26" s="14">
        <v>343.0</v>
      </c>
      <c r="G26" s="16">
        <v>82860.3</v>
      </c>
      <c r="H26" s="16">
        <v>82860.3</v>
      </c>
      <c r="I26" s="16">
        <f t="shared" si="0"/>
        <v>0.0</v>
      </c>
      <c r="J26" s="16">
        <v>1481.5</v>
      </c>
      <c r="K26" s="16">
        <f t="shared" si="1"/>
        <v>81378.8</v>
      </c>
      <c r="L26" s="17">
        <f t="shared" si="2"/>
        <v>17903.336</v>
      </c>
      <c r="M26" s="18">
        <v>22.0</v>
      </c>
      <c r="N26" s="19" t="s">
        <v>84</v>
      </c>
      <c r="O26" s="19"/>
    </row>
    <row r="27" spans="8:8" s="4" ht="14.4" customFormat="1">
      <c r="A27" s="14">
        <v>25.0</v>
      </c>
      <c r="B27" s="14" t="s">
        <v>85</v>
      </c>
      <c r="C27" s="14" t="s">
        <v>86</v>
      </c>
      <c r="D27" s="20" t="s">
        <v>87</v>
      </c>
      <c r="E27" s="14">
        <v>19.0</v>
      </c>
      <c r="F27" s="14">
        <v>322.0</v>
      </c>
      <c r="G27" s="16">
        <v>62406.4</v>
      </c>
      <c r="H27" s="16">
        <v>62406.4</v>
      </c>
      <c r="I27" s="16">
        <f t="shared" si="0"/>
        <v>0.0</v>
      </c>
      <c r="J27" s="16"/>
      <c r="K27" s="16">
        <f t="shared" si="1"/>
        <v>62406.4</v>
      </c>
      <c r="L27" s="17">
        <f t="shared" si="2"/>
        <v>13729.408</v>
      </c>
      <c r="M27" s="18">
        <v>22.0</v>
      </c>
      <c r="N27" s="19"/>
      <c r="O27" s="19"/>
    </row>
    <row r="28" spans="8:8" s="4" ht="14.4" customFormat="1">
      <c r="A28" s="14">
        <v>26.0</v>
      </c>
      <c r="B28" s="14" t="s">
        <v>88</v>
      </c>
      <c r="C28" s="14" t="s">
        <v>89</v>
      </c>
      <c r="D28" s="20" t="s">
        <v>87</v>
      </c>
      <c r="E28" s="14">
        <v>19.0</v>
      </c>
      <c r="F28" s="14">
        <v>364.0</v>
      </c>
      <c r="G28" s="16">
        <v>100602.0</v>
      </c>
      <c r="H28" s="16">
        <v>100602.0</v>
      </c>
      <c r="I28" s="16">
        <f t="shared" si="0"/>
        <v>0.0</v>
      </c>
      <c r="J28" s="16"/>
      <c r="K28" s="16">
        <f t="shared" si="1"/>
        <v>100602.0</v>
      </c>
      <c r="L28" s="17">
        <f t="shared" si="2"/>
        <v>22132.44</v>
      </c>
      <c r="M28" s="18">
        <v>22.0</v>
      </c>
      <c r="N28" s="19"/>
      <c r="O28" s="19"/>
    </row>
    <row r="29" spans="8:8" s="4" ht="14.4" customFormat="1">
      <c r="A29" s="14">
        <v>27.0</v>
      </c>
      <c r="B29" s="14" t="s">
        <v>90</v>
      </c>
      <c r="C29" s="14" t="s">
        <v>91</v>
      </c>
      <c r="D29" s="20" t="s">
        <v>65</v>
      </c>
      <c r="E29" s="14">
        <v>19.0</v>
      </c>
      <c r="F29" s="14">
        <v>343.0</v>
      </c>
      <c r="G29" s="16">
        <v>30109.6</v>
      </c>
      <c r="H29" s="16">
        <v>30109.6</v>
      </c>
      <c r="I29" s="16">
        <f t="shared" si="0"/>
        <v>0.0</v>
      </c>
      <c r="J29" s="16">
        <v>191.0</v>
      </c>
      <c r="K29" s="16">
        <f t="shared" si="1"/>
        <v>29918.6</v>
      </c>
      <c r="L29" s="17">
        <f t="shared" si="2"/>
        <v>5684.534</v>
      </c>
      <c r="M29" s="18">
        <v>19.0</v>
      </c>
      <c r="N29" s="19" t="s">
        <v>92</v>
      </c>
      <c r="O29" s="19"/>
    </row>
    <row r="30" spans="8:8" s="4" ht="14.4" customFormat="1">
      <c r="A30" s="14">
        <v>28.0</v>
      </c>
      <c r="B30" s="14" t="s">
        <v>93</v>
      </c>
      <c r="C30" s="14" t="s">
        <v>94</v>
      </c>
      <c r="D30" s="20" t="s">
        <v>79</v>
      </c>
      <c r="E30" s="14">
        <v>29.0</v>
      </c>
      <c r="F30" s="14">
        <v>121.0</v>
      </c>
      <c r="G30" s="16">
        <v>25721.1</v>
      </c>
      <c r="H30" s="16">
        <v>25721.1</v>
      </c>
      <c r="I30" s="16">
        <f t="shared" si="0"/>
        <v>0.0</v>
      </c>
      <c r="J30" s="16">
        <v>10700.0</v>
      </c>
      <c r="K30" s="16">
        <f t="shared" si="1"/>
        <v>15021.099999999999</v>
      </c>
      <c r="L30" s="17">
        <f t="shared" si="2"/>
        <v>3304.642</v>
      </c>
      <c r="M30" s="18">
        <v>22.0</v>
      </c>
      <c r="N30" s="19" t="s">
        <v>95</v>
      </c>
      <c r="O30" s="19"/>
    </row>
    <row r="31" spans="8:8" s="4" ht="14.4" customFormat="1">
      <c r="A31" s="14">
        <v>29.0</v>
      </c>
      <c r="B31" s="14" t="s">
        <v>96</v>
      </c>
      <c r="C31" s="14" t="s">
        <v>97</v>
      </c>
      <c r="D31" s="20" t="s">
        <v>56</v>
      </c>
      <c r="E31" s="14">
        <v>19.0</v>
      </c>
      <c r="F31" s="14">
        <v>365.0</v>
      </c>
      <c r="G31" s="16">
        <v>66462.1</v>
      </c>
      <c r="H31" s="16">
        <v>66462.1</v>
      </c>
      <c r="I31" s="16">
        <f t="shared" si="0"/>
        <v>0.0</v>
      </c>
      <c r="J31" s="16">
        <v>681.5</v>
      </c>
      <c r="K31" s="16">
        <f t="shared" si="1"/>
        <v>65780.6</v>
      </c>
      <c r="L31" s="17">
        <f t="shared" si="2"/>
        <v>14471.732</v>
      </c>
      <c r="M31" s="18">
        <v>22.0</v>
      </c>
      <c r="N31" s="19" t="s">
        <v>98</v>
      </c>
      <c r="O31" s="19"/>
    </row>
    <row r="32" spans="8:8" s="4" ht="14.4" customFormat="1">
      <c r="A32" s="14">
        <v>30.0</v>
      </c>
      <c r="B32" s="14" t="s">
        <v>57</v>
      </c>
      <c r="C32" s="14" t="s">
        <v>99</v>
      </c>
      <c r="D32" s="20" t="s">
        <v>42</v>
      </c>
      <c r="E32" s="14">
        <v>19.0</v>
      </c>
      <c r="F32" s="14">
        <v>363.0</v>
      </c>
      <c r="G32" s="16">
        <v>80029.7</v>
      </c>
      <c r="H32" s="16">
        <v>80029.7</v>
      </c>
      <c r="I32" s="16">
        <f t="shared" si="0"/>
        <v>0.0</v>
      </c>
      <c r="J32" s="16">
        <v>222.1</v>
      </c>
      <c r="K32" s="16">
        <f t="shared" si="1"/>
        <v>79807.59999999999</v>
      </c>
      <c r="L32" s="17">
        <f t="shared" si="2"/>
        <v>17557.672</v>
      </c>
      <c r="M32" s="18">
        <v>22.0</v>
      </c>
      <c r="N32" s="19">
        <v>11.16</v>
      </c>
      <c r="O32" s="19"/>
    </row>
    <row r="33" spans="8:8" s="4" ht="14.4" customFormat="1">
      <c r="A33" s="14">
        <v>31.0</v>
      </c>
      <c r="B33" s="14" t="s">
        <v>16</v>
      </c>
      <c r="C33" s="14" t="s">
        <v>100</v>
      </c>
      <c r="D33" s="20" t="s">
        <v>101</v>
      </c>
      <c r="E33" s="14">
        <v>19.0</v>
      </c>
      <c r="F33" s="14">
        <v>345.0</v>
      </c>
      <c r="G33" s="16">
        <v>71468.1</v>
      </c>
      <c r="H33" s="16">
        <v>71468.1</v>
      </c>
      <c r="I33" s="16">
        <f t="shared" si="0"/>
        <v>0.0</v>
      </c>
      <c r="J33" s="16">
        <v>725.7</v>
      </c>
      <c r="K33" s="16">
        <f t="shared" si="1"/>
        <v>70742.40000000001</v>
      </c>
      <c r="L33" s="17">
        <f t="shared" si="2"/>
        <v>13441.056000000002</v>
      </c>
      <c r="M33" s="18">
        <v>19.0</v>
      </c>
      <c r="N33" s="19" t="s">
        <v>102</v>
      </c>
      <c r="O33" s="19"/>
    </row>
    <row r="34" spans="8:8" s="4" ht="14.4" customFormat="1">
      <c r="A34" s="14">
        <v>32.0</v>
      </c>
      <c r="B34" s="14" t="s">
        <v>103</v>
      </c>
      <c r="C34" s="14" t="s">
        <v>104</v>
      </c>
      <c r="D34" s="20" t="s">
        <v>105</v>
      </c>
      <c r="E34" s="14">
        <v>19.0</v>
      </c>
      <c r="F34" s="14">
        <v>174.0</v>
      </c>
      <c r="G34" s="16">
        <v>9383.6</v>
      </c>
      <c r="H34" s="16">
        <v>9383.6</v>
      </c>
      <c r="I34" s="16">
        <f t="shared" si="0"/>
        <v>0.0</v>
      </c>
      <c r="J34" s="16"/>
      <c r="K34" s="16">
        <f t="shared" si="1"/>
        <v>9383.6</v>
      </c>
      <c r="L34" s="17">
        <f t="shared" si="2"/>
        <v>2064.392</v>
      </c>
      <c r="M34" s="18">
        <v>22.0</v>
      </c>
      <c r="N34" s="19" t="s">
        <v>106</v>
      </c>
      <c r="O34" s="19"/>
    </row>
    <row r="35" spans="8:8" s="4" ht="14.4" customFormat="1">
      <c r="A35" s="14">
        <v>33.0</v>
      </c>
      <c r="B35" s="14" t="s">
        <v>107</v>
      </c>
      <c r="C35" s="14" t="s">
        <v>108</v>
      </c>
      <c r="D35" s="20" t="s">
        <v>109</v>
      </c>
      <c r="E35" s="14">
        <v>29.0</v>
      </c>
      <c r="F35" s="14">
        <v>360.0</v>
      </c>
      <c r="G35" s="16">
        <v>64144.7</v>
      </c>
      <c r="H35" s="16">
        <v>64144.7</v>
      </c>
      <c r="I35" s="16">
        <f t="shared" si="0"/>
        <v>0.0</v>
      </c>
      <c r="J35" s="16">
        <v>241.6</v>
      </c>
      <c r="K35" s="16">
        <f t="shared" si="1"/>
        <v>63903.1</v>
      </c>
      <c r="L35" s="17">
        <f t="shared" si="2"/>
        <v>14058.681999999999</v>
      </c>
      <c r="M35" s="18">
        <v>22.0</v>
      </c>
      <c r="N35" s="19" t="s">
        <v>110</v>
      </c>
      <c r="O35" s="19"/>
    </row>
    <row r="36" spans="8:8" s="4" ht="14.4" customFormat="1">
      <c r="A36" s="14">
        <v>34.0</v>
      </c>
      <c r="B36" s="14" t="s">
        <v>111</v>
      </c>
      <c r="C36" s="14" t="s">
        <v>112</v>
      </c>
      <c r="D36" s="20" t="s">
        <v>113</v>
      </c>
      <c r="E36" s="14">
        <v>19.0</v>
      </c>
      <c r="F36" s="14">
        <v>334.0</v>
      </c>
      <c r="G36" s="16">
        <v>50292.7</v>
      </c>
      <c r="H36" s="16">
        <v>50292.7</v>
      </c>
      <c r="I36" s="16">
        <f t="shared" si="0"/>
        <v>0.0</v>
      </c>
      <c r="J36" s="16">
        <v>308.8</v>
      </c>
      <c r="K36" s="16">
        <f t="shared" si="1"/>
        <v>49983.899999999994</v>
      </c>
      <c r="L36" s="17">
        <f t="shared" si="3" ref="L36:L67">K36/100*M36</f>
        <v>10996.457999999999</v>
      </c>
      <c r="M36" s="18">
        <v>22.0</v>
      </c>
      <c r="N36" s="19" t="s">
        <v>114</v>
      </c>
      <c r="O36" s="19"/>
    </row>
    <row r="37" spans="8:8" s="4" ht="14.4" customFormat="1">
      <c r="A37" s="14">
        <v>35.0</v>
      </c>
      <c r="B37" s="14" t="s">
        <v>103</v>
      </c>
      <c r="C37" s="14" t="s">
        <v>115</v>
      </c>
      <c r="D37" s="20" t="s">
        <v>65</v>
      </c>
      <c r="E37" s="14">
        <v>19.0</v>
      </c>
      <c r="F37" s="14">
        <v>334.0</v>
      </c>
      <c r="G37" s="16">
        <v>33929.4</v>
      </c>
      <c r="H37" s="16">
        <v>33929.4</v>
      </c>
      <c r="I37" s="16">
        <f t="shared" si="0"/>
        <v>0.0</v>
      </c>
      <c r="J37" s="16"/>
      <c r="K37" s="16">
        <f t="shared" si="1"/>
        <v>33929.4</v>
      </c>
      <c r="L37" s="17">
        <f t="shared" si="3"/>
        <v>6446.586000000001</v>
      </c>
      <c r="M37" s="18">
        <v>19.0</v>
      </c>
      <c r="N37" s="19"/>
      <c r="O37" s="19"/>
    </row>
    <row r="38" spans="8:8" s="4" ht="14.4" customFormat="1">
      <c r="A38" s="18">
        <v>36.0</v>
      </c>
      <c r="B38" s="18" t="s">
        <v>93</v>
      </c>
      <c r="C38" s="18" t="s">
        <v>116</v>
      </c>
      <c r="D38" s="21" t="s">
        <v>24</v>
      </c>
      <c r="E38" s="18">
        <v>19.0</v>
      </c>
      <c r="F38" s="18">
        <v>314.0</v>
      </c>
      <c r="G38" s="17">
        <f>H38+3000</f>
        <v>81174.5</v>
      </c>
      <c r="H38" s="17">
        <v>78174.5</v>
      </c>
      <c r="I38" s="17">
        <f t="shared" si="0"/>
        <v>3000.0</v>
      </c>
      <c r="J38" s="16">
        <v>364.7</v>
      </c>
      <c r="K38" s="16">
        <f t="shared" si="1"/>
        <v>80809.8</v>
      </c>
      <c r="L38" s="17">
        <f t="shared" si="3"/>
        <v>15353.862000000001</v>
      </c>
      <c r="M38" s="18">
        <v>19.0</v>
      </c>
      <c r="N38" s="19" t="s">
        <v>117</v>
      </c>
      <c r="O38" s="19" t="s">
        <v>118</v>
      </c>
      <c r="P38" s="22"/>
      <c r="Q38" s="22"/>
      <c r="R38" s="22"/>
    </row>
    <row r="39" spans="8:8" s="4" ht="14.4" customFormat="1">
      <c r="A39" s="14">
        <v>37.0</v>
      </c>
      <c r="B39" s="14" t="s">
        <v>22</v>
      </c>
      <c r="C39" s="14" t="s">
        <v>120</v>
      </c>
      <c r="D39" s="20" t="s">
        <v>42</v>
      </c>
      <c r="E39" s="14">
        <v>19.0</v>
      </c>
      <c r="F39" s="14">
        <v>362.0</v>
      </c>
      <c r="G39" s="16">
        <v>53409.4</v>
      </c>
      <c r="H39" s="16">
        <v>53409.4</v>
      </c>
      <c r="I39" s="16">
        <f t="shared" si="0"/>
        <v>0.0</v>
      </c>
      <c r="J39" s="17">
        <v>1000.0</v>
      </c>
      <c r="K39" s="16">
        <f t="shared" si="1"/>
        <v>52409.4</v>
      </c>
      <c r="L39" s="17">
        <f t="shared" si="3"/>
        <v>11530.068000000001</v>
      </c>
      <c r="M39" s="18">
        <v>22.0</v>
      </c>
      <c r="N39" s="23" t="s">
        <v>121</v>
      </c>
      <c r="O39" s="23" t="s">
        <v>122</v>
      </c>
    </row>
    <row r="40" spans="8:8" s="4" ht="14.4" customFormat="1">
      <c r="A40" s="14">
        <v>38.0</v>
      </c>
      <c r="B40" s="14" t="s">
        <v>123</v>
      </c>
      <c r="C40" s="14" t="s">
        <v>124</v>
      </c>
      <c r="D40" s="20" t="s">
        <v>125</v>
      </c>
      <c r="E40" s="14">
        <v>19.0</v>
      </c>
      <c r="F40" s="14">
        <v>133.0</v>
      </c>
      <c r="G40" s="16">
        <v>16066.5</v>
      </c>
      <c r="H40" s="16">
        <v>16066.5</v>
      </c>
      <c r="I40" s="16">
        <f t="shared" si="0"/>
        <v>0.0</v>
      </c>
      <c r="J40" s="16"/>
      <c r="K40" s="16">
        <f t="shared" si="1"/>
        <v>16066.5</v>
      </c>
      <c r="L40" s="17">
        <f t="shared" si="3"/>
        <v>3534.6299999999997</v>
      </c>
      <c r="M40" s="18">
        <v>22.0</v>
      </c>
      <c r="N40" s="19" t="s">
        <v>126</v>
      </c>
      <c r="O40" s="19"/>
    </row>
    <row r="41" spans="8:8" s="4" ht="14.4" customFormat="1">
      <c r="A41" s="14">
        <v>39.0</v>
      </c>
      <c r="B41" s="14" t="s">
        <v>127</v>
      </c>
      <c r="C41" s="14" t="s">
        <v>128</v>
      </c>
      <c r="D41" s="20" t="s">
        <v>101</v>
      </c>
      <c r="E41" s="14">
        <v>19.0</v>
      </c>
      <c r="F41" s="14">
        <v>342.0</v>
      </c>
      <c r="G41" s="16">
        <v>26165.5</v>
      </c>
      <c r="H41" s="16">
        <v>26165.5</v>
      </c>
      <c r="I41" s="16">
        <f t="shared" si="0"/>
        <v>0.0</v>
      </c>
      <c r="J41" s="16">
        <v>782.3</v>
      </c>
      <c r="K41" s="16">
        <f t="shared" si="1"/>
        <v>25383.2</v>
      </c>
      <c r="L41" s="17">
        <f t="shared" si="3"/>
        <v>4822.808</v>
      </c>
      <c r="M41" s="18">
        <v>19.0</v>
      </c>
      <c r="N41" s="19" t="s">
        <v>129</v>
      </c>
      <c r="O41" s="19"/>
    </row>
    <row r="42" spans="8:8" s="4" ht="14.4" customFormat="1">
      <c r="A42" s="14">
        <v>40.0</v>
      </c>
      <c r="B42" s="14" t="s">
        <v>130</v>
      </c>
      <c r="C42" s="14" t="s">
        <v>131</v>
      </c>
      <c r="D42" s="20" t="s">
        <v>132</v>
      </c>
      <c r="E42" s="14">
        <v>19.0</v>
      </c>
      <c r="F42" s="14">
        <v>359.0</v>
      </c>
      <c r="G42" s="16">
        <v>76658.1</v>
      </c>
      <c r="H42" s="16">
        <v>76658.1</v>
      </c>
      <c r="I42" s="16">
        <f t="shared" si="0"/>
        <v>0.0</v>
      </c>
      <c r="J42" s="16">
        <v>200.9</v>
      </c>
      <c r="K42" s="16">
        <f t="shared" si="1"/>
        <v>76457.20000000001</v>
      </c>
      <c r="L42" s="17">
        <f t="shared" si="3"/>
        <v>16820.584000000003</v>
      </c>
      <c r="M42" s="18">
        <v>22.0</v>
      </c>
      <c r="N42" s="19">
        <v>10.21</v>
      </c>
      <c r="O42" s="19"/>
    </row>
    <row r="43" spans="8:8" s="4" ht="14.4" customFormat="1">
      <c r="A43" s="14">
        <v>41.0</v>
      </c>
      <c r="B43" s="14" t="s">
        <v>133</v>
      </c>
      <c r="C43" s="14" t="s">
        <v>134</v>
      </c>
      <c r="D43" s="20" t="s">
        <v>42</v>
      </c>
      <c r="E43" s="14">
        <v>19.0</v>
      </c>
      <c r="F43" s="14">
        <v>361.0</v>
      </c>
      <c r="G43" s="16">
        <v>59301.7</v>
      </c>
      <c r="H43" s="16">
        <v>59301.7</v>
      </c>
      <c r="I43" s="16">
        <f t="shared" si="0"/>
        <v>0.0</v>
      </c>
      <c r="J43" s="16"/>
      <c r="K43" s="16">
        <f t="shared" si="1"/>
        <v>59301.7</v>
      </c>
      <c r="L43" s="17">
        <f t="shared" si="3"/>
        <v>13046.373999999998</v>
      </c>
      <c r="M43" s="18">
        <v>22.0</v>
      </c>
      <c r="N43" s="19"/>
      <c r="O43" s="19"/>
    </row>
    <row r="44" spans="8:8" s="4" ht="14.4" customFormat="1">
      <c r="A44" s="14">
        <v>42.0</v>
      </c>
      <c r="B44" s="14" t="s">
        <v>135</v>
      </c>
      <c r="C44" s="14" t="s">
        <v>136</v>
      </c>
      <c r="D44" s="20" t="s">
        <v>42</v>
      </c>
      <c r="E44" s="14">
        <v>19.0</v>
      </c>
      <c r="F44" s="14">
        <v>75.0</v>
      </c>
      <c r="G44" s="16">
        <v>10499.5</v>
      </c>
      <c r="H44" s="16">
        <v>10499.5</v>
      </c>
      <c r="I44" s="16">
        <f t="shared" si="0"/>
        <v>0.0</v>
      </c>
      <c r="J44" s="17">
        <v>1000.0</v>
      </c>
      <c r="K44" s="16">
        <f t="shared" si="1"/>
        <v>9499.5</v>
      </c>
      <c r="L44" s="17">
        <f t="shared" si="3"/>
        <v>2089.8900000000003</v>
      </c>
      <c r="M44" s="18">
        <v>22.0</v>
      </c>
      <c r="N44" s="23" t="s">
        <v>121</v>
      </c>
      <c r="O44" s="23" t="s">
        <v>122</v>
      </c>
    </row>
    <row r="45" spans="8:8" s="4" ht="14.4" customFormat="1">
      <c r="A45" s="14">
        <v>43.0</v>
      </c>
      <c r="B45" s="14" t="s">
        <v>16</v>
      </c>
      <c r="C45" s="14" t="s">
        <v>137</v>
      </c>
      <c r="D45" s="20" t="s">
        <v>56</v>
      </c>
      <c r="E45" s="14">
        <v>19.0</v>
      </c>
      <c r="F45" s="14">
        <v>360.0</v>
      </c>
      <c r="G45" s="16">
        <v>76116.9</v>
      </c>
      <c r="H45" s="16">
        <v>76116.9</v>
      </c>
      <c r="I45" s="16">
        <f t="shared" si="0"/>
        <v>0.0</v>
      </c>
      <c r="J45" s="16"/>
      <c r="K45" s="16">
        <f t="shared" si="1"/>
        <v>76116.9</v>
      </c>
      <c r="L45" s="17">
        <f t="shared" si="3"/>
        <v>16745.718</v>
      </c>
      <c r="M45" s="18">
        <v>22.0</v>
      </c>
      <c r="N45" s="19"/>
      <c r="O45" s="19"/>
    </row>
    <row r="46" spans="8:8" s="4" ht="14.4" customFormat="1">
      <c r="A46" s="14">
        <v>44.0</v>
      </c>
      <c r="B46" s="14" t="s">
        <v>22</v>
      </c>
      <c r="C46" s="14" t="s">
        <v>138</v>
      </c>
      <c r="D46" s="20" t="s">
        <v>125</v>
      </c>
      <c r="E46" s="14">
        <v>19.0</v>
      </c>
      <c r="F46" s="14">
        <v>313.0</v>
      </c>
      <c r="G46" s="16">
        <f>H46</f>
        <v>55052.9</v>
      </c>
      <c r="H46" s="16">
        <v>55052.9</v>
      </c>
      <c r="I46" s="24">
        <f t="shared" si="0"/>
        <v>0.0</v>
      </c>
      <c r="J46" s="16"/>
      <c r="K46" s="16">
        <f t="shared" si="1"/>
        <v>55052.9</v>
      </c>
      <c r="L46" s="17">
        <f t="shared" si="3"/>
        <v>12111.637999999999</v>
      </c>
      <c r="M46" s="18">
        <v>22.0</v>
      </c>
      <c r="N46" s="19"/>
      <c r="O46" s="19" t="s">
        <v>139</v>
      </c>
      <c r="P46" s="22"/>
      <c r="Q46" s="22"/>
      <c r="R46" s="22"/>
    </row>
    <row r="47" spans="8:8" s="4" ht="14.4" customFormat="1">
      <c r="A47" s="14">
        <v>45.0</v>
      </c>
      <c r="B47" s="14" t="s">
        <v>140</v>
      </c>
      <c r="C47" s="14" t="s">
        <v>141</v>
      </c>
      <c r="D47" s="20" t="s">
        <v>42</v>
      </c>
      <c r="E47" s="14">
        <v>19.0</v>
      </c>
      <c r="F47" s="14">
        <v>356.0</v>
      </c>
      <c r="G47" s="16">
        <v>78704.0</v>
      </c>
      <c r="H47" s="16">
        <v>78704.0</v>
      </c>
      <c r="I47" s="16">
        <f t="shared" si="0"/>
        <v>0.0</v>
      </c>
      <c r="J47" s="16"/>
      <c r="K47" s="16">
        <f t="shared" si="1"/>
        <v>78704.0</v>
      </c>
      <c r="L47" s="17">
        <f t="shared" si="3"/>
        <v>17314.879999999997</v>
      </c>
      <c r="M47" s="18">
        <v>22.0</v>
      </c>
      <c r="N47" s="19"/>
      <c r="O47" s="19"/>
    </row>
    <row r="48" spans="8:8" s="4" ht="14.4" customFormat="1">
      <c r="A48" s="14">
        <v>46.0</v>
      </c>
      <c r="B48" s="14" t="s">
        <v>142</v>
      </c>
      <c r="C48" s="14" t="s">
        <v>143</v>
      </c>
      <c r="D48" s="20" t="s">
        <v>144</v>
      </c>
      <c r="E48" s="14">
        <v>29.0</v>
      </c>
      <c r="F48" s="14">
        <v>283.0</v>
      </c>
      <c r="G48" s="16">
        <v>35331.4</v>
      </c>
      <c r="H48" s="16">
        <v>35331.4</v>
      </c>
      <c r="I48" s="16">
        <f t="shared" si="0"/>
        <v>0.0</v>
      </c>
      <c r="J48" s="17">
        <f>454.6+2000</f>
        <v>2454.6</v>
      </c>
      <c r="K48" s="16">
        <f t="shared" si="1"/>
        <v>32876.8</v>
      </c>
      <c r="L48" s="17">
        <f t="shared" si="3"/>
        <v>7232.896000000001</v>
      </c>
      <c r="M48" s="18">
        <v>22.0</v>
      </c>
      <c r="N48" s="23" t="s">
        <v>145</v>
      </c>
      <c r="O48" s="23" t="s">
        <v>122</v>
      </c>
    </row>
    <row r="49" spans="8:8" s="4" ht="14.4" customFormat="1">
      <c r="A49" s="14">
        <v>47.0</v>
      </c>
      <c r="B49" s="14" t="s">
        <v>146</v>
      </c>
      <c r="C49" s="14" t="s">
        <v>147</v>
      </c>
      <c r="D49" s="20" t="s">
        <v>148</v>
      </c>
      <c r="E49" s="14">
        <v>23.0</v>
      </c>
      <c r="F49" s="14">
        <v>346.0</v>
      </c>
      <c r="G49" s="16">
        <v>54184.7</v>
      </c>
      <c r="H49" s="16">
        <v>54184.7</v>
      </c>
      <c r="I49" s="16">
        <f t="shared" si="0"/>
        <v>0.0</v>
      </c>
      <c r="J49" s="16">
        <v>869.8</v>
      </c>
      <c r="K49" s="16">
        <f t="shared" si="1"/>
        <v>53314.899999999994</v>
      </c>
      <c r="L49" s="17">
        <f t="shared" si="3"/>
        <v>11729.277999999998</v>
      </c>
      <c r="M49" s="18">
        <v>22.0</v>
      </c>
      <c r="N49" s="19" t="s">
        <v>149</v>
      </c>
      <c r="O49" s="19"/>
    </row>
    <row r="50" spans="8:8" s="4" ht="14.4" customFormat="1">
      <c r="A50" s="14">
        <v>48.0</v>
      </c>
      <c r="B50" s="14" t="s">
        <v>150</v>
      </c>
      <c r="C50" s="14" t="s">
        <v>151</v>
      </c>
      <c r="D50" s="20" t="s">
        <v>152</v>
      </c>
      <c r="E50" s="14">
        <v>19.0</v>
      </c>
      <c r="F50" s="14">
        <v>331.0</v>
      </c>
      <c r="G50" s="16">
        <v>75207.4</v>
      </c>
      <c r="H50" s="16">
        <v>75207.4</v>
      </c>
      <c r="I50" s="16">
        <f t="shared" si="0"/>
        <v>0.0</v>
      </c>
      <c r="J50" s="16"/>
      <c r="K50" s="16">
        <f t="shared" si="1"/>
        <v>75207.4</v>
      </c>
      <c r="L50" s="17">
        <f t="shared" si="3"/>
        <v>14289.405999999999</v>
      </c>
      <c r="M50" s="18">
        <v>19.0</v>
      </c>
      <c r="N50" s="19"/>
      <c r="O50" s="19"/>
    </row>
    <row r="51" spans="8:8" s="4" ht="14.4" customFormat="1">
      <c r="A51" s="14">
        <v>49.0</v>
      </c>
      <c r="B51" s="14" t="s">
        <v>153</v>
      </c>
      <c r="C51" s="14" t="s">
        <v>154</v>
      </c>
      <c r="D51" s="20" t="s">
        <v>56</v>
      </c>
      <c r="E51" s="14">
        <v>19.0</v>
      </c>
      <c r="F51" s="14">
        <v>361.0</v>
      </c>
      <c r="G51" s="16">
        <v>60805.3</v>
      </c>
      <c r="H51" s="16">
        <v>60805.3</v>
      </c>
      <c r="I51" s="16">
        <f t="shared" si="0"/>
        <v>0.0</v>
      </c>
      <c r="J51" s="16"/>
      <c r="K51" s="16">
        <f t="shared" si="1"/>
        <v>60805.3</v>
      </c>
      <c r="L51" s="17">
        <f t="shared" si="3"/>
        <v>13377.166</v>
      </c>
      <c r="M51" s="18">
        <v>22.0</v>
      </c>
      <c r="N51" s="19"/>
      <c r="O51" s="19"/>
    </row>
    <row r="52" spans="8:8" s="4" ht="14.4" customFormat="1">
      <c r="A52" s="14">
        <v>50.0</v>
      </c>
      <c r="B52" s="14" t="s">
        <v>155</v>
      </c>
      <c r="C52" s="14" t="s">
        <v>156</v>
      </c>
      <c r="D52" s="14" t="s">
        <v>157</v>
      </c>
      <c r="E52" s="14">
        <v>19.0</v>
      </c>
      <c r="F52" s="14">
        <v>19.0</v>
      </c>
      <c r="G52" s="16">
        <v>7111.1</v>
      </c>
      <c r="H52" s="16">
        <v>7111.1</v>
      </c>
      <c r="I52" s="16">
        <f t="shared" si="0"/>
        <v>0.0</v>
      </c>
      <c r="J52" s="16"/>
      <c r="K52" s="16">
        <f t="shared" si="1"/>
        <v>7111.1</v>
      </c>
      <c r="L52" s="17">
        <f t="shared" si="3"/>
        <v>1351.1090000000002</v>
      </c>
      <c r="M52" s="18">
        <v>19.0</v>
      </c>
      <c r="N52" s="19"/>
      <c r="O52" s="19"/>
    </row>
    <row r="53" spans="8:8" s="4" ht="14.4" customFormat="1">
      <c r="A53" s="14">
        <v>51.0</v>
      </c>
      <c r="B53" s="14" t="s">
        <v>75</v>
      </c>
      <c r="C53" s="14" t="s">
        <v>158</v>
      </c>
      <c r="D53" s="20" t="s">
        <v>159</v>
      </c>
      <c r="E53" s="14">
        <v>29.0</v>
      </c>
      <c r="F53" s="14">
        <v>193.0</v>
      </c>
      <c r="G53" s="25">
        <v>32044.6</v>
      </c>
      <c r="H53" s="16">
        <v>32044.6</v>
      </c>
      <c r="I53" s="16">
        <f t="shared" si="0"/>
        <v>0.0</v>
      </c>
      <c r="J53" s="16">
        <v>121.5</v>
      </c>
      <c r="K53" s="16">
        <f t="shared" si="1"/>
        <v>31923.1</v>
      </c>
      <c r="L53" s="17">
        <f t="shared" si="3"/>
        <v>7023.082</v>
      </c>
      <c r="M53" s="18">
        <v>22.0</v>
      </c>
      <c r="N53" s="19" t="s">
        <v>160</v>
      </c>
      <c r="O53" s="19"/>
    </row>
    <row r="54" spans="8:8" s="4" ht="14.4" customFormat="1">
      <c r="A54" s="14">
        <v>52.0</v>
      </c>
      <c r="B54" s="14" t="s">
        <v>75</v>
      </c>
      <c r="C54" s="14" t="s">
        <v>161</v>
      </c>
      <c r="D54" s="20" t="s">
        <v>159</v>
      </c>
      <c r="E54" s="14">
        <v>29.0</v>
      </c>
      <c r="F54" s="14">
        <v>160.0</v>
      </c>
      <c r="G54" s="16">
        <v>28291.5</v>
      </c>
      <c r="H54" s="16">
        <v>28291.5</v>
      </c>
      <c r="I54" s="16">
        <f t="shared" si="0"/>
        <v>0.0</v>
      </c>
      <c r="J54" s="16"/>
      <c r="K54" s="16">
        <f t="shared" si="1"/>
        <v>28291.5</v>
      </c>
      <c r="L54" s="17">
        <f t="shared" si="3"/>
        <v>6224.13</v>
      </c>
      <c r="M54" s="18">
        <v>22.0</v>
      </c>
      <c r="N54" s="19"/>
      <c r="O54" s="19"/>
    </row>
    <row r="55" spans="8:8" s="4" ht="14.4" customFormat="1">
      <c r="A55" s="14">
        <v>53.0</v>
      </c>
      <c r="B55" s="14" t="s">
        <v>162</v>
      </c>
      <c r="C55" s="14" t="s">
        <v>163</v>
      </c>
      <c r="D55" s="20" t="s">
        <v>56</v>
      </c>
      <c r="E55" s="14">
        <v>19.0</v>
      </c>
      <c r="F55" s="14">
        <v>350.0</v>
      </c>
      <c r="G55" s="16">
        <v>75659.9</v>
      </c>
      <c r="H55" s="16">
        <v>75659.9</v>
      </c>
      <c r="I55" s="16">
        <f t="shared" si="0"/>
        <v>0.0</v>
      </c>
      <c r="J55" s="16">
        <v>1044.5</v>
      </c>
      <c r="K55" s="16">
        <f t="shared" si="1"/>
        <v>74615.4</v>
      </c>
      <c r="L55" s="17">
        <f t="shared" si="3"/>
        <v>16415.388</v>
      </c>
      <c r="M55" s="18">
        <v>22.0</v>
      </c>
      <c r="N55" s="19" t="s">
        <v>164</v>
      </c>
      <c r="O55" s="19"/>
    </row>
    <row r="56" spans="8:8" s="4" ht="14.4" customFormat="1">
      <c r="A56" s="14">
        <v>54.0</v>
      </c>
      <c r="B56" s="14" t="s">
        <v>67</v>
      </c>
      <c r="C56" s="14" t="s">
        <v>165</v>
      </c>
      <c r="D56" s="20" t="s">
        <v>152</v>
      </c>
      <c r="E56" s="14">
        <v>19.0</v>
      </c>
      <c r="F56" s="14">
        <v>339.0</v>
      </c>
      <c r="G56" s="16">
        <v>69761.7</v>
      </c>
      <c r="H56" s="17">
        <f>96441.5-26679.8</f>
        <v>69761.7</v>
      </c>
      <c r="I56" s="16">
        <f t="shared" si="0"/>
        <v>0.0</v>
      </c>
      <c r="J56" s="16">
        <v>447.6</v>
      </c>
      <c r="K56" s="16">
        <f t="shared" si="1"/>
        <v>69314.09999999999</v>
      </c>
      <c r="L56" s="17">
        <f t="shared" si="3"/>
        <v>13169.679</v>
      </c>
      <c r="M56" s="18">
        <v>19.0</v>
      </c>
      <c r="N56" s="19" t="s">
        <v>166</v>
      </c>
      <c r="O56" s="19"/>
    </row>
    <row r="57" spans="8:8" s="4" ht="14.4" customFormat="1">
      <c r="A57" s="14">
        <v>55.0</v>
      </c>
      <c r="B57" s="14" t="s">
        <v>167</v>
      </c>
      <c r="C57" s="14" t="s">
        <v>168</v>
      </c>
      <c r="D57" s="20" t="s">
        <v>24</v>
      </c>
      <c r="E57" s="14">
        <v>19.0</v>
      </c>
      <c r="F57" s="14">
        <v>263.0</v>
      </c>
      <c r="G57" s="16">
        <v>32055.9</v>
      </c>
      <c r="H57" s="16">
        <v>32055.9</v>
      </c>
      <c r="I57" s="16">
        <f t="shared" si="0"/>
        <v>0.0</v>
      </c>
      <c r="J57" s="16"/>
      <c r="K57" s="16">
        <f t="shared" si="1"/>
        <v>32055.9</v>
      </c>
      <c r="L57" s="17">
        <f t="shared" si="3"/>
        <v>6090.621</v>
      </c>
      <c r="M57" s="18">
        <v>19.0</v>
      </c>
      <c r="N57" s="19"/>
      <c r="O57" s="19"/>
    </row>
    <row r="58" spans="8:8" s="4" ht="14.4" customFormat="1">
      <c r="A58" s="14">
        <v>56.0</v>
      </c>
      <c r="B58" s="14" t="s">
        <v>169</v>
      </c>
      <c r="C58" s="14" t="s">
        <v>170</v>
      </c>
      <c r="D58" s="20" t="s">
        <v>171</v>
      </c>
      <c r="E58" s="14">
        <v>19.0</v>
      </c>
      <c r="F58" s="14">
        <v>343.0</v>
      </c>
      <c r="G58" s="16">
        <v>75130.9</v>
      </c>
      <c r="H58" s="16">
        <v>75130.9</v>
      </c>
      <c r="I58" s="16">
        <f t="shared" si="0"/>
        <v>0.0</v>
      </c>
      <c r="J58" s="16">
        <v>94.8</v>
      </c>
      <c r="K58" s="16">
        <f t="shared" si="1"/>
        <v>75036.09999999999</v>
      </c>
      <c r="L58" s="17">
        <f t="shared" si="3"/>
        <v>16507.941999999995</v>
      </c>
      <c r="M58" s="18">
        <v>22.0</v>
      </c>
      <c r="N58" s="19">
        <v>7.21</v>
      </c>
      <c r="O58" s="19"/>
    </row>
    <row r="59" spans="8:8" s="4" ht="14.4" customFormat="1">
      <c r="A59" s="14">
        <v>57.0</v>
      </c>
      <c r="B59" s="14" t="s">
        <v>172</v>
      </c>
      <c r="C59" s="14" t="s">
        <v>173</v>
      </c>
      <c r="D59" s="20" t="s">
        <v>42</v>
      </c>
      <c r="E59" s="14">
        <v>19.0</v>
      </c>
      <c r="F59" s="14">
        <v>1.0</v>
      </c>
      <c r="G59" s="16">
        <v>53.8</v>
      </c>
      <c r="H59" s="16">
        <v>53.8</v>
      </c>
      <c r="I59" s="16">
        <f t="shared" si="0"/>
        <v>0.0</v>
      </c>
      <c r="J59" s="16"/>
      <c r="K59" s="16">
        <f t="shared" si="1"/>
        <v>53.8</v>
      </c>
      <c r="L59" s="17">
        <f t="shared" si="3"/>
        <v>11.835999999999999</v>
      </c>
      <c r="M59" s="18">
        <v>22.0</v>
      </c>
      <c r="N59" s="19"/>
      <c r="O59" s="19"/>
    </row>
    <row r="60" spans="8:8" s="4" ht="14.4" customFormat="1">
      <c r="A60" s="14">
        <v>58.0</v>
      </c>
      <c r="B60" s="14" t="s">
        <v>25</v>
      </c>
      <c r="C60" s="14" t="s">
        <v>174</v>
      </c>
      <c r="D60" s="20" t="s">
        <v>175</v>
      </c>
      <c r="E60" s="14">
        <v>29.0</v>
      </c>
      <c r="F60" s="14">
        <v>360.0</v>
      </c>
      <c r="G60" s="16">
        <v>89936.1</v>
      </c>
      <c r="H60" s="16">
        <v>89936.1</v>
      </c>
      <c r="I60" s="16">
        <f t="shared" si="0"/>
        <v>0.0</v>
      </c>
      <c r="J60" s="16"/>
      <c r="K60" s="16">
        <f t="shared" si="1"/>
        <v>89936.1</v>
      </c>
      <c r="L60" s="17">
        <f t="shared" si="3"/>
        <v>19785.942000000003</v>
      </c>
      <c r="M60" s="18">
        <v>22.0</v>
      </c>
      <c r="N60" s="19"/>
      <c r="O60" s="19"/>
    </row>
    <row r="61" spans="8:8" s="4" ht="14.4" customFormat="1">
      <c r="A61" s="14">
        <v>59.0</v>
      </c>
      <c r="B61" s="14" t="s">
        <v>176</v>
      </c>
      <c r="C61" s="14" t="s">
        <v>177</v>
      </c>
      <c r="D61" s="20" t="s">
        <v>79</v>
      </c>
      <c r="E61" s="14">
        <v>29.0</v>
      </c>
      <c r="F61" s="14">
        <v>348.0</v>
      </c>
      <c r="G61" s="16">
        <v>45225.8</v>
      </c>
      <c r="H61" s="16">
        <v>45225.8</v>
      </c>
      <c r="I61" s="16">
        <f t="shared" si="0"/>
        <v>0.0</v>
      </c>
      <c r="J61" s="16"/>
      <c r="K61" s="16">
        <f t="shared" si="1"/>
        <v>45225.8</v>
      </c>
      <c r="L61" s="17">
        <f t="shared" si="3"/>
        <v>9949.676000000001</v>
      </c>
      <c r="M61" s="18">
        <v>22.0</v>
      </c>
      <c r="N61" s="19"/>
      <c r="O61" s="19"/>
    </row>
    <row r="62" spans="8:8" s="4" ht="14.4" customFormat="1">
      <c r="A62" s="14">
        <v>60.0</v>
      </c>
      <c r="B62" s="14" t="s">
        <v>178</v>
      </c>
      <c r="C62" s="14" t="s">
        <v>179</v>
      </c>
      <c r="D62" s="20" t="s">
        <v>79</v>
      </c>
      <c r="E62" s="14">
        <v>29.0</v>
      </c>
      <c r="F62" s="14">
        <v>235.0</v>
      </c>
      <c r="G62" s="16">
        <v>27386.8</v>
      </c>
      <c r="H62" s="16">
        <v>27386.8</v>
      </c>
      <c r="I62" s="16">
        <f t="shared" si="0"/>
        <v>0.0</v>
      </c>
      <c r="J62" s="16"/>
      <c r="K62" s="16">
        <f t="shared" si="1"/>
        <v>27386.8</v>
      </c>
      <c r="L62" s="17">
        <f t="shared" si="3"/>
        <v>6025.096</v>
      </c>
      <c r="M62" s="18">
        <v>22.0</v>
      </c>
      <c r="N62" s="19"/>
      <c r="O62" s="19"/>
    </row>
    <row r="63" spans="8:8" s="4" ht="14.4" customFormat="1">
      <c r="A63" s="14">
        <v>61.0</v>
      </c>
      <c r="B63" s="14" t="s">
        <v>180</v>
      </c>
      <c r="C63" s="14" t="s">
        <v>181</v>
      </c>
      <c r="D63" s="20" t="s">
        <v>182</v>
      </c>
      <c r="E63" s="14">
        <v>19.0</v>
      </c>
      <c r="F63" s="14">
        <v>331.0</v>
      </c>
      <c r="G63" s="16">
        <v>75060.8</v>
      </c>
      <c r="H63" s="16">
        <v>75060.8</v>
      </c>
      <c r="I63" s="16">
        <f t="shared" si="0"/>
        <v>0.0</v>
      </c>
      <c r="J63" s="16"/>
      <c r="K63" s="16">
        <f t="shared" si="1"/>
        <v>75060.8</v>
      </c>
      <c r="L63" s="17">
        <f t="shared" si="3"/>
        <v>14261.552000000001</v>
      </c>
      <c r="M63" s="18">
        <v>19.0</v>
      </c>
      <c r="N63" s="19"/>
      <c r="O63" s="19"/>
    </row>
    <row r="64" spans="8:8" s="4" ht="14.4" customFormat="1">
      <c r="A64" s="14">
        <v>62.0</v>
      </c>
      <c r="B64" s="14" t="s">
        <v>162</v>
      </c>
      <c r="C64" s="14" t="s">
        <v>183</v>
      </c>
      <c r="D64" s="20" t="s">
        <v>79</v>
      </c>
      <c r="E64" s="14">
        <v>29.0</v>
      </c>
      <c r="F64" s="14">
        <v>356.0</v>
      </c>
      <c r="G64" s="16">
        <v>78856.9</v>
      </c>
      <c r="H64" s="16">
        <v>78856.9</v>
      </c>
      <c r="I64" s="16">
        <f t="shared" si="0"/>
        <v>0.0</v>
      </c>
      <c r="J64" s="16">
        <v>208.2</v>
      </c>
      <c r="K64" s="16">
        <f t="shared" si="1"/>
        <v>78648.7</v>
      </c>
      <c r="L64" s="17">
        <f t="shared" si="3"/>
        <v>17302.714</v>
      </c>
      <c r="M64" s="18">
        <v>22.0</v>
      </c>
      <c r="N64" s="19">
        <v>10.21</v>
      </c>
      <c r="O64" s="19"/>
    </row>
    <row r="65" spans="8:8" s="4" ht="14.4" customFormat="1">
      <c r="A65" s="14">
        <v>63.0</v>
      </c>
      <c r="B65" s="14" t="s">
        <v>155</v>
      </c>
      <c r="C65" s="14" t="s">
        <v>184</v>
      </c>
      <c r="D65" s="20" t="s">
        <v>185</v>
      </c>
      <c r="E65" s="14">
        <v>29.0</v>
      </c>
      <c r="F65" s="14">
        <v>303.0</v>
      </c>
      <c r="G65" s="16">
        <v>43782.2</v>
      </c>
      <c r="H65" s="16">
        <v>43782.2</v>
      </c>
      <c r="I65" s="16">
        <f t="shared" si="0"/>
        <v>0.0</v>
      </c>
      <c r="J65" s="16"/>
      <c r="K65" s="16">
        <f t="shared" si="1"/>
        <v>43782.2</v>
      </c>
      <c r="L65" s="17">
        <f t="shared" si="3"/>
        <v>9632.083999999999</v>
      </c>
      <c r="M65" s="18">
        <v>22.0</v>
      </c>
      <c r="N65" s="19"/>
      <c r="O65" s="19"/>
    </row>
    <row r="66" spans="8:8" s="4" ht="14.4" customFormat="1">
      <c r="A66" s="14">
        <v>64.0</v>
      </c>
      <c r="B66" s="14" t="s">
        <v>57</v>
      </c>
      <c r="C66" s="14" t="s">
        <v>186</v>
      </c>
      <c r="D66" s="20" t="s">
        <v>182</v>
      </c>
      <c r="E66" s="14">
        <v>19.0</v>
      </c>
      <c r="F66" s="14">
        <v>0.0</v>
      </c>
      <c r="G66" s="16">
        <v>1.2</v>
      </c>
      <c r="H66" s="16">
        <v>1.2</v>
      </c>
      <c r="I66" s="16">
        <f t="shared" si="0"/>
        <v>0.0</v>
      </c>
      <c r="J66" s="16">
        <v>1.2</v>
      </c>
      <c r="K66" s="16">
        <f t="shared" si="1"/>
        <v>0.0</v>
      </c>
      <c r="L66" s="17">
        <f t="shared" si="3"/>
        <v>0.0</v>
      </c>
      <c r="M66" s="18">
        <v>19.0</v>
      </c>
      <c r="N66" s="19"/>
      <c r="O66" s="19"/>
    </row>
    <row r="67" spans="8:8" s="4" ht="14.4" customFormat="1">
      <c r="A67" s="18">
        <v>65.0</v>
      </c>
      <c r="B67" s="18" t="s">
        <v>162</v>
      </c>
      <c r="C67" s="18" t="s">
        <v>187</v>
      </c>
      <c r="D67" s="21" t="s">
        <v>113</v>
      </c>
      <c r="E67" s="18">
        <v>19.0</v>
      </c>
      <c r="F67" s="18">
        <v>253.0</v>
      </c>
      <c r="G67" s="17">
        <f>52142.9+8000</f>
        <v>60142.9</v>
      </c>
      <c r="H67" s="17">
        <f>52142.9</f>
        <v>52142.9</v>
      </c>
      <c r="I67" s="17">
        <f t="shared" si="4" ref="I67:I87">G67-H67</f>
        <v>8000.0</v>
      </c>
      <c r="J67" s="16"/>
      <c r="K67" s="16">
        <f t="shared" si="5" ref="K67:K87">G67-J67</f>
        <v>60142.9</v>
      </c>
      <c r="L67" s="17">
        <f t="shared" si="3"/>
        <v>13231.438</v>
      </c>
      <c r="M67" s="18">
        <v>22.0</v>
      </c>
      <c r="N67" s="19" t="s">
        <v>188</v>
      </c>
      <c r="O67" s="19" t="s">
        <v>189</v>
      </c>
      <c r="P67" s="26"/>
      <c r="Q67" s="22"/>
      <c r="R67" s="26"/>
    </row>
    <row r="68" spans="8:8" s="4" ht="14.4" customFormat="1">
      <c r="A68" s="14">
        <v>66.0</v>
      </c>
      <c r="B68" s="14" t="s">
        <v>167</v>
      </c>
      <c r="C68" s="14" t="s">
        <v>191</v>
      </c>
      <c r="D68" s="20" t="s">
        <v>65</v>
      </c>
      <c r="E68" s="14">
        <v>19.0</v>
      </c>
      <c r="F68" s="14">
        <v>192.0</v>
      </c>
      <c r="G68" s="16">
        <v>22756.6</v>
      </c>
      <c r="H68" s="17">
        <f>64756.6-42000</f>
        <v>22756.6</v>
      </c>
      <c r="I68" s="16">
        <f t="shared" si="4"/>
        <v>0.0</v>
      </c>
      <c r="J68" s="16"/>
      <c r="K68" s="16">
        <f t="shared" si="5"/>
        <v>22756.6</v>
      </c>
      <c r="L68" s="17">
        <f t="shared" si="6" ref="L68:L88">K68/100*M68</f>
        <v>4323.754</v>
      </c>
      <c r="M68" s="18">
        <v>19.0</v>
      </c>
      <c r="N68" s="19"/>
      <c r="O68" s="19"/>
    </row>
    <row r="69" spans="8:8" s="4" ht="14.4" customFormat="1">
      <c r="A69" s="14">
        <v>67.0</v>
      </c>
      <c r="B69" s="14" t="s">
        <v>192</v>
      </c>
      <c r="C69" s="14" t="s">
        <v>193</v>
      </c>
      <c r="D69" s="20" t="s">
        <v>42</v>
      </c>
      <c r="E69" s="14">
        <v>19.0</v>
      </c>
      <c r="F69" s="14">
        <v>360.0</v>
      </c>
      <c r="G69" s="16">
        <v>76171.2</v>
      </c>
      <c r="H69" s="16">
        <v>76171.2</v>
      </c>
      <c r="I69" s="16">
        <f t="shared" si="4"/>
        <v>0.0</v>
      </c>
      <c r="J69" s="16"/>
      <c r="K69" s="16">
        <f t="shared" si="5"/>
        <v>76171.2</v>
      </c>
      <c r="L69" s="17">
        <f t="shared" si="6"/>
        <v>16757.664</v>
      </c>
      <c r="M69" s="18">
        <v>22.0</v>
      </c>
      <c r="N69" s="19"/>
      <c r="O69" s="19"/>
    </row>
    <row r="70" spans="8:8" s="4" ht="14.4" customFormat="1">
      <c r="A70" s="14">
        <v>68.0</v>
      </c>
      <c r="B70" s="14" t="s">
        <v>194</v>
      </c>
      <c r="C70" s="14" t="s">
        <v>195</v>
      </c>
      <c r="D70" s="20" t="s">
        <v>196</v>
      </c>
      <c r="E70" s="14">
        <v>19.0</v>
      </c>
      <c r="F70" s="14">
        <v>358.0</v>
      </c>
      <c r="G70" s="16">
        <v>86843.8</v>
      </c>
      <c r="H70" s="16">
        <v>86843.8</v>
      </c>
      <c r="I70" s="16">
        <f t="shared" si="4"/>
        <v>0.0</v>
      </c>
      <c r="J70" s="16">
        <v>277.7</v>
      </c>
      <c r="K70" s="16">
        <f t="shared" si="5"/>
        <v>86566.1</v>
      </c>
      <c r="L70" s="17">
        <f t="shared" si="6"/>
        <v>19044.542</v>
      </c>
      <c r="M70" s="18">
        <v>22.0</v>
      </c>
      <c r="N70" s="19">
        <v>12.23</v>
      </c>
      <c r="O70" s="19"/>
    </row>
    <row r="71" spans="8:8" s="4" ht="14.4" customFormat="1">
      <c r="A71" s="14">
        <v>69.0</v>
      </c>
      <c r="B71" s="14" t="s">
        <v>57</v>
      </c>
      <c r="C71" s="14" t="s">
        <v>197</v>
      </c>
      <c r="D71" s="20" t="s">
        <v>198</v>
      </c>
      <c r="E71" s="14">
        <v>19.0</v>
      </c>
      <c r="F71" s="14">
        <v>363.0</v>
      </c>
      <c r="G71" s="16">
        <v>91609.9</v>
      </c>
      <c r="H71" s="16">
        <v>91609.9</v>
      </c>
      <c r="I71" s="16">
        <f t="shared" si="4"/>
        <v>0.0</v>
      </c>
      <c r="J71" s="17">
        <v>11600.0</v>
      </c>
      <c r="K71" s="16">
        <f t="shared" si="5"/>
        <v>80009.9</v>
      </c>
      <c r="L71" s="17">
        <f t="shared" si="6"/>
        <v>15201.881</v>
      </c>
      <c r="M71" s="18">
        <v>19.0</v>
      </c>
      <c r="N71" s="23" t="s">
        <v>121</v>
      </c>
      <c r="O71" s="23" t="s">
        <v>122</v>
      </c>
    </row>
    <row r="72" spans="8:8" s="4" ht="14.4" customFormat="1">
      <c r="A72" s="14">
        <v>70.0</v>
      </c>
      <c r="B72" s="14" t="s">
        <v>199</v>
      </c>
      <c r="C72" s="14" t="s">
        <v>200</v>
      </c>
      <c r="D72" s="20" t="s">
        <v>42</v>
      </c>
      <c r="E72" s="14">
        <v>19.0</v>
      </c>
      <c r="F72" s="14">
        <v>154.0</v>
      </c>
      <c r="G72" s="16">
        <v>17355.2</v>
      </c>
      <c r="H72" s="16">
        <v>17355.2</v>
      </c>
      <c r="I72" s="16">
        <f t="shared" si="4"/>
        <v>0.0</v>
      </c>
      <c r="J72" s="16">
        <v>1112.3</v>
      </c>
      <c r="K72" s="16">
        <f t="shared" si="5"/>
        <v>16242.900000000001</v>
      </c>
      <c r="L72" s="17">
        <f t="shared" si="6"/>
        <v>3573.438</v>
      </c>
      <c r="M72" s="18">
        <v>22.0</v>
      </c>
      <c r="N72" s="19" t="s">
        <v>201</v>
      </c>
      <c r="O72" s="19"/>
    </row>
    <row r="73" spans="8:8" s="4" ht="14.4" customFormat="1">
      <c r="A73" s="14">
        <v>71.0</v>
      </c>
      <c r="B73" s="14" t="s">
        <v>202</v>
      </c>
      <c r="C73" s="14" t="s">
        <v>203</v>
      </c>
      <c r="D73" s="20" t="s">
        <v>42</v>
      </c>
      <c r="E73" s="14">
        <v>19.0</v>
      </c>
      <c r="F73" s="14">
        <v>196.0</v>
      </c>
      <c r="G73" s="16">
        <v>20570.6</v>
      </c>
      <c r="H73" s="16">
        <v>20570.6</v>
      </c>
      <c r="I73" s="16">
        <f t="shared" si="4"/>
        <v>0.0</v>
      </c>
      <c r="J73" s="16">
        <v>456.6</v>
      </c>
      <c r="K73" s="16">
        <f t="shared" si="5"/>
        <v>20114.0</v>
      </c>
      <c r="L73" s="17">
        <f t="shared" si="6"/>
        <v>4425.08</v>
      </c>
      <c r="M73" s="18">
        <v>22.0</v>
      </c>
      <c r="N73" s="19" t="s">
        <v>204</v>
      </c>
      <c r="O73" s="19"/>
    </row>
    <row r="74" spans="8:8" s="4" ht="14.4" customFormat="1">
      <c r="A74" s="14">
        <v>72.0</v>
      </c>
      <c r="B74" s="14" t="s">
        <v>22</v>
      </c>
      <c r="C74" s="14" t="s">
        <v>205</v>
      </c>
      <c r="D74" s="20" t="s">
        <v>42</v>
      </c>
      <c r="E74" s="14">
        <v>19.0</v>
      </c>
      <c r="F74" s="14">
        <v>360.0</v>
      </c>
      <c r="G74" s="16">
        <v>56455.8</v>
      </c>
      <c r="H74" s="16">
        <v>56455.8</v>
      </c>
      <c r="I74" s="16">
        <f t="shared" si="4"/>
        <v>0.0</v>
      </c>
      <c r="J74" s="16">
        <v>222.2</v>
      </c>
      <c r="K74" s="16">
        <f t="shared" si="5"/>
        <v>56233.600000000006</v>
      </c>
      <c r="L74" s="17">
        <f t="shared" si="6"/>
        <v>12371.392</v>
      </c>
      <c r="M74" s="18">
        <v>22.0</v>
      </c>
      <c r="N74" s="19" t="s">
        <v>206</v>
      </c>
      <c r="O74" s="19"/>
    </row>
    <row r="75" spans="8:8" s="4" ht="14.4" customFormat="1">
      <c r="A75" s="14">
        <v>73.0</v>
      </c>
      <c r="B75" s="14" t="s">
        <v>40</v>
      </c>
      <c r="C75" s="14" t="s">
        <v>207</v>
      </c>
      <c r="D75" s="20" t="s">
        <v>42</v>
      </c>
      <c r="E75" s="14">
        <v>19.0</v>
      </c>
      <c r="F75" s="14">
        <v>135.0</v>
      </c>
      <c r="G75" s="16">
        <v>17698.1</v>
      </c>
      <c r="H75" s="16">
        <v>17698.1</v>
      </c>
      <c r="I75" s="16">
        <f t="shared" si="4"/>
        <v>0.0</v>
      </c>
      <c r="J75" s="16"/>
      <c r="K75" s="16">
        <f t="shared" si="5"/>
        <v>17698.1</v>
      </c>
      <c r="L75" s="17">
        <f t="shared" si="6"/>
        <v>3893.582</v>
      </c>
      <c r="M75" s="18">
        <v>22.0</v>
      </c>
      <c r="N75" s="19"/>
      <c r="O75" s="19"/>
    </row>
    <row r="76" spans="8:8" s="4" ht="14.4" customFormat="1">
      <c r="A76" s="14">
        <v>74.0</v>
      </c>
      <c r="B76" s="14" t="s">
        <v>22</v>
      </c>
      <c r="C76" s="14" t="s">
        <v>208</v>
      </c>
      <c r="D76" s="20" t="s">
        <v>132</v>
      </c>
      <c r="E76" s="14">
        <v>19.0</v>
      </c>
      <c r="F76" s="14">
        <v>365.0</v>
      </c>
      <c r="G76" s="16">
        <v>67550.9</v>
      </c>
      <c r="H76" s="16">
        <v>67550.9</v>
      </c>
      <c r="I76" s="16">
        <f t="shared" si="4"/>
        <v>0.0</v>
      </c>
      <c r="J76" s="16">
        <v>655.8</v>
      </c>
      <c r="K76" s="16">
        <f t="shared" si="5"/>
        <v>66895.09999999999</v>
      </c>
      <c r="L76" s="17">
        <f t="shared" si="6"/>
        <v>14716.921999999999</v>
      </c>
      <c r="M76" s="18">
        <v>22.0</v>
      </c>
      <c r="N76" s="19" t="s">
        <v>209</v>
      </c>
      <c r="O76" s="19"/>
    </row>
    <row r="77" spans="8:8" s="4" ht="14.4" customFormat="1">
      <c r="A77" s="14">
        <v>75.0</v>
      </c>
      <c r="B77" s="14" t="s">
        <v>57</v>
      </c>
      <c r="C77" s="14" t="s">
        <v>210</v>
      </c>
      <c r="D77" s="20" t="s">
        <v>132</v>
      </c>
      <c r="E77" s="14">
        <v>19.0</v>
      </c>
      <c r="F77" s="14">
        <v>350.0</v>
      </c>
      <c r="G77" s="16">
        <v>70446.9</v>
      </c>
      <c r="H77" s="16">
        <f>44655.7+25791.2</f>
        <v>70446.9</v>
      </c>
      <c r="I77" s="16">
        <f t="shared" si="4"/>
        <v>0.0</v>
      </c>
      <c r="J77" s="16">
        <v>1102.1</v>
      </c>
      <c r="K77" s="16">
        <f t="shared" si="5"/>
        <v>69344.79999999999</v>
      </c>
      <c r="L77" s="17">
        <f t="shared" si="6"/>
        <v>15255.855999999996</v>
      </c>
      <c r="M77" s="18">
        <v>22.0</v>
      </c>
      <c r="N77" s="19" t="s">
        <v>211</v>
      </c>
      <c r="O77" s="19"/>
    </row>
    <row r="78" spans="8:8" s="4" ht="14.4" customFormat="1">
      <c r="A78" s="14">
        <v>76.0</v>
      </c>
      <c r="B78" s="14" t="s">
        <v>212</v>
      </c>
      <c r="C78" s="14" t="s">
        <v>213</v>
      </c>
      <c r="D78" s="20" t="s">
        <v>65</v>
      </c>
      <c r="E78" s="14">
        <v>19.0</v>
      </c>
      <c r="F78" s="14">
        <v>324.0</v>
      </c>
      <c r="G78" s="16">
        <v>67353.4</v>
      </c>
      <c r="H78" s="16">
        <v>67353.4</v>
      </c>
      <c r="I78" s="16">
        <f t="shared" si="4"/>
        <v>0.0</v>
      </c>
      <c r="J78" s="16">
        <v>345.3</v>
      </c>
      <c r="K78" s="16">
        <f t="shared" si="5"/>
        <v>67008.09999999999</v>
      </c>
      <c r="L78" s="17">
        <f t="shared" si="6"/>
        <v>12731.538999999999</v>
      </c>
      <c r="M78" s="18">
        <v>19.0</v>
      </c>
      <c r="N78" s="19" t="s">
        <v>214</v>
      </c>
      <c r="O78" s="19"/>
    </row>
    <row r="79" spans="8:8" s="4" ht="14.4" customFormat="1">
      <c r="A79" s="14">
        <v>77.0</v>
      </c>
      <c r="B79" s="14" t="s">
        <v>215</v>
      </c>
      <c r="C79" s="14" t="s">
        <v>216</v>
      </c>
      <c r="D79" s="14" t="s">
        <v>217</v>
      </c>
      <c r="E79" s="14">
        <v>19.0</v>
      </c>
      <c r="F79" s="14">
        <v>117.0</v>
      </c>
      <c r="G79" s="16">
        <v>15336.2</v>
      </c>
      <c r="H79" s="16">
        <v>15336.2</v>
      </c>
      <c r="I79" s="16">
        <f t="shared" si="4"/>
        <v>0.0</v>
      </c>
      <c r="J79" s="16"/>
      <c r="K79" s="16">
        <f t="shared" si="5"/>
        <v>15336.2</v>
      </c>
      <c r="L79" s="17">
        <f t="shared" si="6"/>
        <v>3373.964</v>
      </c>
      <c r="M79" s="18">
        <v>22.0</v>
      </c>
      <c r="N79" s="19"/>
      <c r="O79" s="19"/>
    </row>
    <row r="80" spans="8:8" s="4" ht="14.4" customFormat="1">
      <c r="A80" s="14">
        <v>78.0</v>
      </c>
      <c r="B80" s="14" t="s">
        <v>218</v>
      </c>
      <c r="C80" s="14" t="s">
        <v>219</v>
      </c>
      <c r="D80" s="20" t="s">
        <v>220</v>
      </c>
      <c r="E80" s="14">
        <v>62.0</v>
      </c>
      <c r="F80" s="14">
        <v>164.0</v>
      </c>
      <c r="G80" s="25">
        <v>26927.2</v>
      </c>
      <c r="H80" s="16">
        <v>26927.2</v>
      </c>
      <c r="I80" s="16">
        <f t="shared" si="4"/>
        <v>0.0</v>
      </c>
      <c r="J80" s="16"/>
      <c r="K80" s="16">
        <f t="shared" si="5"/>
        <v>26927.2</v>
      </c>
      <c r="L80" s="17">
        <f t="shared" si="6"/>
        <v>5923.9839999999995</v>
      </c>
      <c r="M80" s="18">
        <v>22.0</v>
      </c>
      <c r="N80" s="19"/>
      <c r="O80" s="19"/>
    </row>
    <row r="81" spans="8:8" s="4" ht="14.4" customFormat="1">
      <c r="A81" s="14">
        <v>79.0</v>
      </c>
      <c r="B81" s="14" t="s">
        <v>218</v>
      </c>
      <c r="C81" s="14" t="s">
        <v>221</v>
      </c>
      <c r="D81" s="20" t="s">
        <v>220</v>
      </c>
      <c r="E81" s="14">
        <v>62.0</v>
      </c>
      <c r="F81" s="14">
        <v>358.0</v>
      </c>
      <c r="G81" s="16">
        <v>78795.9</v>
      </c>
      <c r="H81" s="16">
        <v>78795.9</v>
      </c>
      <c r="I81" s="16">
        <f t="shared" si="4"/>
        <v>0.0</v>
      </c>
      <c r="J81" s="16"/>
      <c r="K81" s="16">
        <f t="shared" si="5"/>
        <v>78795.9</v>
      </c>
      <c r="L81" s="17">
        <f t="shared" si="6"/>
        <v>17335.097999999998</v>
      </c>
      <c r="M81" s="18">
        <v>22.0</v>
      </c>
      <c r="N81" s="19"/>
      <c r="O81" s="19"/>
    </row>
    <row r="82" spans="8:8" s="4" ht="14.4" customFormat="1">
      <c r="A82" s="14">
        <v>80.0</v>
      </c>
      <c r="B82" s="14" t="s">
        <v>222</v>
      </c>
      <c r="C82" s="14" t="s">
        <v>223</v>
      </c>
      <c r="D82" s="20" t="s">
        <v>220</v>
      </c>
      <c r="E82" s="14">
        <v>62.0</v>
      </c>
      <c r="F82" s="14">
        <v>304.0</v>
      </c>
      <c r="G82" s="16">
        <v>62740.9</v>
      </c>
      <c r="H82" s="16">
        <v>62740.9</v>
      </c>
      <c r="I82" s="16">
        <f t="shared" si="4"/>
        <v>0.0</v>
      </c>
      <c r="J82" s="16"/>
      <c r="K82" s="16">
        <f t="shared" si="5"/>
        <v>62740.9</v>
      </c>
      <c r="L82" s="17">
        <f t="shared" si="6"/>
        <v>13802.998</v>
      </c>
      <c r="M82" s="18">
        <v>22.0</v>
      </c>
      <c r="N82" s="19"/>
      <c r="O82" s="19"/>
    </row>
    <row r="83" spans="8:8" s="4" ht="14.4" customFormat="1">
      <c r="A83" s="14">
        <v>81.0</v>
      </c>
      <c r="B83" s="14" t="s">
        <v>222</v>
      </c>
      <c r="C83" s="14" t="s">
        <v>224</v>
      </c>
      <c r="D83" s="20" t="s">
        <v>220</v>
      </c>
      <c r="E83" s="14">
        <v>62.0</v>
      </c>
      <c r="F83" s="14">
        <v>343.0</v>
      </c>
      <c r="G83" s="16">
        <v>72890.3</v>
      </c>
      <c r="H83" s="16">
        <v>72890.3</v>
      </c>
      <c r="I83" s="16">
        <f t="shared" si="4"/>
        <v>0.0</v>
      </c>
      <c r="J83" s="16"/>
      <c r="K83" s="16">
        <f t="shared" si="5"/>
        <v>72890.3</v>
      </c>
      <c r="L83" s="17">
        <f t="shared" si="6"/>
        <v>16035.866</v>
      </c>
      <c r="M83" s="18">
        <v>22.0</v>
      </c>
      <c r="N83" s="19"/>
      <c r="O83" s="19"/>
    </row>
    <row r="84" spans="8:8" s="4" ht="14.4" customFormat="1">
      <c r="A84" s="14">
        <v>82.0</v>
      </c>
      <c r="B84" s="14" t="s">
        <v>225</v>
      </c>
      <c r="C84" s="14" t="s">
        <v>226</v>
      </c>
      <c r="D84" s="20" t="s">
        <v>220</v>
      </c>
      <c r="E84" s="14">
        <v>62.0</v>
      </c>
      <c r="F84" s="14">
        <v>349.0</v>
      </c>
      <c r="G84" s="16">
        <v>53883.9</v>
      </c>
      <c r="H84" s="16">
        <v>53883.9</v>
      </c>
      <c r="I84" s="16">
        <f t="shared" si="4"/>
        <v>0.0</v>
      </c>
      <c r="J84" s="16"/>
      <c r="K84" s="16">
        <f t="shared" si="5"/>
        <v>53883.9</v>
      </c>
      <c r="L84" s="17">
        <f t="shared" si="6"/>
        <v>11854.458</v>
      </c>
      <c r="M84" s="18">
        <v>22.0</v>
      </c>
      <c r="N84" s="19"/>
      <c r="O84" s="19"/>
    </row>
    <row r="85" spans="8:8" s="4" ht="14.4" customFormat="1">
      <c r="A85" s="14">
        <v>83.0</v>
      </c>
      <c r="B85" s="14" t="s">
        <v>227</v>
      </c>
      <c r="C85" s="14" t="s">
        <v>228</v>
      </c>
      <c r="D85" s="20" t="s">
        <v>220</v>
      </c>
      <c r="E85" s="14">
        <v>62.0</v>
      </c>
      <c r="F85" s="14">
        <v>333.0</v>
      </c>
      <c r="G85" s="16">
        <v>40916.3</v>
      </c>
      <c r="H85" s="16">
        <v>40916.3</v>
      </c>
      <c r="I85" s="16">
        <f t="shared" si="4"/>
        <v>0.0</v>
      </c>
      <c r="J85" s="16"/>
      <c r="K85" s="16">
        <f t="shared" si="5"/>
        <v>40916.3</v>
      </c>
      <c r="L85" s="17">
        <f t="shared" si="6"/>
        <v>9001.586</v>
      </c>
      <c r="M85" s="18">
        <v>22.0</v>
      </c>
      <c r="N85" s="19"/>
      <c r="O85" s="19"/>
    </row>
    <row r="86" spans="8:8" s="4" ht="14.4" customFormat="1">
      <c r="A86" s="14">
        <v>84.0</v>
      </c>
      <c r="B86" s="14" t="s">
        <v>227</v>
      </c>
      <c r="C86" s="14" t="s">
        <v>229</v>
      </c>
      <c r="D86" s="20" t="s">
        <v>220</v>
      </c>
      <c r="E86" s="14">
        <v>62.0</v>
      </c>
      <c r="F86" s="14">
        <v>220.0</v>
      </c>
      <c r="G86" s="16">
        <v>40193.8</v>
      </c>
      <c r="H86" s="16">
        <v>40193.8</v>
      </c>
      <c r="I86" s="16">
        <f t="shared" si="4"/>
        <v>0.0</v>
      </c>
      <c r="J86" s="16"/>
      <c r="K86" s="16">
        <f t="shared" si="5"/>
        <v>40193.8</v>
      </c>
      <c r="L86" s="17">
        <f t="shared" si="6"/>
        <v>8842.636</v>
      </c>
      <c r="M86" s="18">
        <v>22.0</v>
      </c>
      <c r="N86" s="19"/>
      <c r="O86" s="19"/>
    </row>
    <row r="87" spans="8:8" s="4" ht="14.4" customFormat="1">
      <c r="A87" s="14">
        <v>85.0</v>
      </c>
      <c r="B87" s="14" t="s">
        <v>227</v>
      </c>
      <c r="C87" s="14" t="s">
        <v>230</v>
      </c>
      <c r="D87" s="20" t="s">
        <v>220</v>
      </c>
      <c r="E87" s="14">
        <v>62.0</v>
      </c>
      <c r="F87" s="14">
        <v>349.0</v>
      </c>
      <c r="G87" s="16">
        <v>38408.0</v>
      </c>
      <c r="H87" s="16">
        <v>38408.0</v>
      </c>
      <c r="I87" s="16">
        <f t="shared" si="4"/>
        <v>0.0</v>
      </c>
      <c r="J87" s="16"/>
      <c r="K87" s="16">
        <f t="shared" si="5"/>
        <v>38408.0</v>
      </c>
      <c r="L87" s="17">
        <f t="shared" si="6"/>
        <v>8449.76</v>
      </c>
      <c r="M87" s="18">
        <v>22.0</v>
      </c>
      <c r="N87" s="19"/>
      <c r="O87" s="19"/>
    </row>
    <row r="88" spans="8:8" s="4" ht="14.4" customFormat="1">
      <c r="A88" s="14"/>
      <c r="B88" s="14"/>
      <c r="C88" s="14"/>
      <c r="D88" s="14"/>
      <c r="E88" s="14"/>
      <c r="F88" s="14"/>
      <c r="G88" s="16">
        <f t="shared" si="7" ref="G88:K88">SUM(G3:G87)</f>
        <v>4371456.899999999</v>
      </c>
      <c r="H88" s="16">
        <f t="shared" si="7"/>
        <v>4354956.899999999</v>
      </c>
      <c r="I88" s="16"/>
      <c r="J88" s="16">
        <f t="shared" si="7"/>
        <v>49836.49999999999</v>
      </c>
      <c r="K88" s="16">
        <f t="shared" si="7"/>
        <v>4321620.399999999</v>
      </c>
      <c r="L88" s="16">
        <f>SUM(L3:L87)</f>
        <v>918896.7970000006</v>
      </c>
      <c r="M88" s="18"/>
      <c r="N88" s="19"/>
      <c r="O88" s="19"/>
    </row>
    <row r="89" spans="8:8" s="4" ht="14.4" customFormat="1">
      <c r="A89" s="27"/>
      <c r="B89" s="28"/>
      <c r="C89" s="28"/>
      <c r="D89" s="28"/>
      <c r="E89" s="28"/>
      <c r="F89" s="28"/>
      <c r="G89" s="29"/>
      <c r="H89" s="29"/>
      <c r="I89" s="29"/>
      <c r="J89" s="29"/>
      <c r="K89" s="29"/>
      <c r="L89" s="29"/>
      <c r="M89" s="29"/>
      <c r="N89" s="30"/>
      <c r="O89" s="30"/>
    </row>
    <row r="90" spans="8:8" s="4" ht="14.4" customFormat="1">
      <c r="A90" s="31"/>
      <c r="B90" s="31"/>
      <c r="C90" s="31"/>
      <c r="D90" s="31"/>
      <c r="E90" s="31"/>
      <c r="F90" s="31"/>
      <c r="G90" s="32"/>
      <c r="H90" s="32"/>
      <c r="I90" s="32"/>
      <c r="J90" s="32"/>
      <c r="K90" s="32"/>
      <c r="L90" s="32"/>
      <c r="M90" s="32"/>
      <c r="N90" s="33"/>
      <c r="O90" s="33"/>
    </row>
    <row r="91" spans="8:8" s="4" ht="14.4" customFormat="1">
      <c r="A91" s="31"/>
      <c r="B91" s="31"/>
      <c r="C91" s="31"/>
      <c r="D91" s="31"/>
      <c r="E91" s="31"/>
      <c r="F91" s="31"/>
      <c r="G91" s="32"/>
      <c r="H91" s="32"/>
      <c r="I91" s="32"/>
      <c r="J91" s="32"/>
      <c r="K91" s="32"/>
      <c r="L91" s="32"/>
      <c r="M91" s="32"/>
      <c r="N91" s="33"/>
      <c r="O91" s="33"/>
    </row>
    <row r="92" spans="8:8" s="4" ht="14.4" customFormat="1">
      <c r="A92" s="31"/>
      <c r="B92" s="31"/>
      <c r="C92" s="31"/>
      <c r="D92" s="31"/>
      <c r="E92" s="31"/>
      <c r="F92" s="31"/>
      <c r="G92" s="32"/>
      <c r="H92" s="32"/>
      <c r="I92" s="32"/>
      <c r="J92" s="32"/>
      <c r="K92" s="32"/>
      <c r="L92" s="32"/>
      <c r="M92" s="32"/>
      <c r="N92" s="33"/>
      <c r="O92" s="33"/>
    </row>
    <row r="93" spans="8:8" s="4" ht="14.4" customFormat="1">
      <c r="A93" s="31"/>
      <c r="B93" s="31"/>
      <c r="C93" s="31"/>
      <c r="D93" s="31"/>
      <c r="E93" s="31"/>
      <c r="F93" s="31"/>
      <c r="G93" s="32"/>
      <c r="H93" s="32"/>
      <c r="I93" s="32"/>
      <c r="J93" s="32"/>
      <c r="K93" s="32"/>
      <c r="L93" s="32"/>
      <c r="M93" s="32"/>
      <c r="N93" s="33"/>
      <c r="O93" s="33"/>
    </row>
    <row r="94" spans="8:8" s="4" ht="14.4" customFormat="1">
      <c r="A94" s="31"/>
      <c r="B94" s="31"/>
      <c r="C94" s="31"/>
      <c r="D94" s="31"/>
      <c r="E94" s="31"/>
      <c r="F94" s="31"/>
      <c r="G94" s="32"/>
      <c r="H94" s="32"/>
      <c r="I94" s="32"/>
      <c r="J94" s="32"/>
      <c r="K94" s="32"/>
      <c r="L94" s="32"/>
      <c r="M94" s="32"/>
      <c r="N94" s="33"/>
      <c r="O94" s="33"/>
    </row>
    <row r="95" spans="8:8" s="4" ht="14.4" customFormat="1">
      <c r="A95" s="31"/>
      <c r="B95" s="31"/>
      <c r="C95" s="31"/>
      <c r="D95" s="31"/>
      <c r="E95" s="31"/>
      <c r="F95" s="31"/>
      <c r="G95" s="32"/>
      <c r="H95" s="32"/>
      <c r="I95" s="32"/>
      <c r="J95" s="32"/>
      <c r="K95" s="32"/>
      <c r="L95" s="32"/>
      <c r="M95" s="32"/>
      <c r="N95" s="33"/>
      <c r="O95" s="33"/>
    </row>
    <row r="96" spans="8:8" s="4" ht="14.4" customFormat="1">
      <c r="A96" s="31"/>
      <c r="B96" s="31"/>
      <c r="C96" s="31"/>
      <c r="D96" s="31"/>
      <c r="E96" s="31"/>
      <c r="F96" s="31"/>
      <c r="G96" s="32"/>
      <c r="H96" s="32"/>
      <c r="I96" s="32"/>
      <c r="J96" s="32"/>
      <c r="K96" s="32"/>
      <c r="L96" s="32"/>
      <c r="M96" s="32"/>
      <c r="N96" s="33"/>
      <c r="O96" s="33"/>
    </row>
    <row r="97" spans="8:8" s="4" ht="14.4" customFormat="1">
      <c r="A97" s="31"/>
      <c r="B97" s="31"/>
      <c r="C97" s="31"/>
      <c r="D97" s="31"/>
      <c r="E97" s="31"/>
      <c r="F97" s="31"/>
      <c r="G97" s="32"/>
      <c r="H97" s="32"/>
      <c r="I97" s="32"/>
      <c r="J97" s="32"/>
      <c r="K97" s="32"/>
      <c r="L97" s="32"/>
      <c r="M97" s="32"/>
      <c r="N97" s="33"/>
      <c r="O97" s="33"/>
    </row>
    <row r="98" spans="8:8" s="4" ht="14.4" customFormat="1">
      <c r="A98" s="31"/>
      <c r="B98" s="31"/>
      <c r="C98" s="31"/>
      <c r="D98" s="31"/>
      <c r="E98" s="31"/>
      <c r="F98" s="31"/>
      <c r="G98" s="32"/>
      <c r="H98" s="32"/>
      <c r="I98" s="32"/>
      <c r="J98" s="32"/>
      <c r="K98" s="32"/>
      <c r="L98" s="32"/>
      <c r="M98" s="32"/>
      <c r="N98" s="33"/>
      <c r="O98" s="33"/>
    </row>
    <row r="99" spans="8:8" s="4" ht="14.4" customFormat="1">
      <c r="A99" s="31"/>
      <c r="B99" s="31"/>
      <c r="C99" s="31"/>
      <c r="D99" s="31"/>
      <c r="E99" s="31"/>
      <c r="F99" s="31"/>
      <c r="G99" s="32"/>
      <c r="H99" s="32"/>
      <c r="I99" s="32"/>
      <c r="J99" s="32"/>
      <c r="K99" s="32"/>
      <c r="L99" s="32"/>
      <c r="M99" s="32"/>
      <c r="N99" s="33"/>
      <c r="O99" s="33"/>
    </row>
    <row r="100" spans="8:8" s="4" ht="14.4" customFormat="1">
      <c r="A100" s="31"/>
      <c r="B100" s="31"/>
      <c r="C100" s="31"/>
      <c r="D100" s="31"/>
      <c r="E100" s="31"/>
      <c r="F100" s="31"/>
      <c r="G100" s="32"/>
      <c r="H100" s="32"/>
      <c r="I100" s="32"/>
      <c r="J100" s="32"/>
      <c r="K100" s="32"/>
      <c r="L100" s="32"/>
      <c r="M100" s="32"/>
      <c r="N100" s="33"/>
      <c r="O100" s="33"/>
    </row>
    <row r="101" spans="8:8" s="4" ht="14.4" customFormat="1">
      <c r="A101" s="31"/>
      <c r="B101" s="31"/>
      <c r="C101" s="31"/>
      <c r="D101" s="31"/>
      <c r="E101" s="31"/>
      <c r="F101" s="31"/>
      <c r="G101" s="32"/>
      <c r="H101" s="32"/>
      <c r="I101" s="32"/>
      <c r="J101" s="32"/>
      <c r="K101" s="32"/>
      <c r="L101" s="32"/>
      <c r="M101" s="32"/>
      <c r="N101" s="33"/>
      <c r="O101" s="33"/>
    </row>
    <row r="102" spans="8:8" s="4" ht="14.4" customFormat="1">
      <c r="A102" s="31"/>
      <c r="B102" s="31"/>
      <c r="C102" s="31"/>
      <c r="D102" s="31"/>
      <c r="E102" s="31"/>
      <c r="F102" s="31"/>
      <c r="G102" s="32"/>
      <c r="H102" s="32"/>
      <c r="I102" s="32"/>
      <c r="J102" s="32"/>
      <c r="K102" s="32"/>
      <c r="L102" s="32"/>
      <c r="M102" s="32"/>
      <c r="N102" s="33"/>
      <c r="O102" s="33"/>
    </row>
    <row r="103" spans="8:8" s="4" ht="14.4" customFormat="1">
      <c r="A103" s="31"/>
      <c r="B103" s="31"/>
      <c r="C103" s="31"/>
      <c r="D103" s="31"/>
      <c r="E103" s="31"/>
      <c r="F103" s="31"/>
      <c r="G103" s="32"/>
      <c r="H103" s="32"/>
      <c r="I103" s="32"/>
      <c r="J103" s="32"/>
      <c r="K103" s="32"/>
      <c r="L103" s="32"/>
      <c r="M103" s="32"/>
      <c r="N103" s="33"/>
      <c r="O103" s="33"/>
    </row>
    <row r="104" spans="8:8" s="4" ht="14.4" customFormat="1">
      <c r="A104" s="31"/>
      <c r="B104" s="31"/>
      <c r="C104" s="31"/>
      <c r="D104" s="31"/>
      <c r="E104" s="31"/>
      <c r="F104" s="31"/>
      <c r="G104" s="32"/>
      <c r="H104" s="32"/>
      <c r="I104" s="32"/>
      <c r="J104" s="32"/>
      <c r="K104" s="32"/>
      <c r="L104" s="32"/>
      <c r="M104" s="32"/>
      <c r="N104" s="33"/>
      <c r="O104" s="33"/>
    </row>
    <row r="105" spans="8:8" s="4" ht="14.4" customFormat="1">
      <c r="A105" s="34"/>
      <c r="B105" s="35"/>
      <c r="C105" s="35"/>
      <c r="D105" s="35"/>
      <c r="E105" s="35"/>
      <c r="F105" s="35"/>
      <c r="G105" s="36"/>
      <c r="H105" s="36"/>
      <c r="I105" s="36"/>
      <c r="J105" s="36"/>
      <c r="K105" s="36"/>
      <c r="L105" s="36"/>
      <c r="M105" s="36"/>
      <c r="N105" s="37"/>
      <c r="O105" s="37"/>
    </row>
  </sheetData>
  <autoFilter ref="A2:R88">
    <filterColumn colId="0" showButton="1"/>
  </autoFilter>
  <mergeCells count="1">
    <mergeCell ref="A1:O1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K105"/>
  <sheetViews>
    <sheetView workbookViewId="0" topLeftCell="B1" zoomScale="61">
      <selection activeCell="I8" sqref="I8"/>
    </sheetView>
  </sheetViews>
  <sheetFormatPr defaultRowHeight="14.4"/>
  <cols>
    <col min="1" max="1" customWidth="1" width="5.6640625" style="1"/>
    <col min="2" max="2" customWidth="1" width="19.664062" style="1"/>
    <col min="3" max="3" customWidth="1" width="12.5546875" style="1"/>
    <col min="4" max="4" customWidth="1" width="19.21875" style="1"/>
    <col min="5" max="6" customWidth="0" width="8.886719" style="1"/>
    <col min="7" max="7" customWidth="1" width="23.332031" style="2"/>
    <col min="8" max="8" customWidth="1" width="18.332031" style="2"/>
    <col min="9" max="9" customWidth="1" width="17.0" style="2"/>
    <col min="10" max="10" customWidth="1" width="13.5546875" style="4"/>
    <col min="11" max="16384" customWidth="0" width="8.886719" style="4"/>
  </cols>
  <sheetData>
    <row r="1" spans="8:8" s="4" ht="28.2" customFormat="1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8:8" s="4" ht="28.8" customForma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12</v>
      </c>
      <c r="I2" s="12" t="s">
        <v>13</v>
      </c>
      <c r="J2" s="12" t="s">
        <v>15</v>
      </c>
    </row>
    <row r="3" spans="8:8" s="4" ht="14.4" customFormat="1">
      <c r="A3" s="14">
        <v>1.0</v>
      </c>
      <c r="B3" s="14" t="s">
        <v>16</v>
      </c>
      <c r="C3" s="14" t="s">
        <v>17</v>
      </c>
      <c r="D3" s="15" t="s">
        <v>18</v>
      </c>
      <c r="E3" s="14">
        <v>19.0</v>
      </c>
      <c r="F3" s="14">
        <v>318.0</v>
      </c>
      <c r="G3" s="16">
        <v>59125.7</v>
      </c>
      <c r="H3" s="17">
        <f t="shared" si="0" ref="H3:H66">G3/100*I3</f>
        <v>13007.653999999999</v>
      </c>
      <c r="I3" s="18">
        <v>22.0</v>
      </c>
      <c r="J3" s="18"/>
    </row>
    <row r="4" spans="8:8" s="4" ht="14.4" customFormat="1">
      <c r="A4" s="14">
        <v>2.0</v>
      </c>
      <c r="B4" s="14" t="s">
        <v>19</v>
      </c>
      <c r="C4" s="14" t="s">
        <v>20</v>
      </c>
      <c r="D4" s="20" t="s">
        <v>21</v>
      </c>
      <c r="E4" s="14">
        <v>29.0</v>
      </c>
      <c r="F4" s="14">
        <v>353.0</v>
      </c>
      <c r="G4" s="16">
        <v>70447.1</v>
      </c>
      <c r="H4" s="17">
        <f t="shared" si="0"/>
        <v>15498.362000000001</v>
      </c>
      <c r="I4" s="18">
        <v>22.0</v>
      </c>
      <c r="J4" s="18"/>
    </row>
    <row r="5" spans="8:8" s="4" ht="14.4" customFormat="1">
      <c r="A5" s="14">
        <v>3.0</v>
      </c>
      <c r="B5" s="14" t="s">
        <v>22</v>
      </c>
      <c r="C5" s="14" t="s">
        <v>23</v>
      </c>
      <c r="D5" s="20" t="s">
        <v>24</v>
      </c>
      <c r="E5" s="14">
        <v>19.0</v>
      </c>
      <c r="F5" s="14">
        <v>362.0</v>
      </c>
      <c r="G5" s="16">
        <v>55255.6</v>
      </c>
      <c r="H5" s="17">
        <f t="shared" si="0"/>
        <v>10498.564</v>
      </c>
      <c r="I5" s="18">
        <v>19.0</v>
      </c>
      <c r="J5" s="18"/>
    </row>
    <row r="6" spans="8:8" s="4" ht="14.4" customFormat="1">
      <c r="A6" s="14">
        <v>4.0</v>
      </c>
      <c r="B6" s="14" t="s">
        <v>25</v>
      </c>
      <c r="C6" s="14" t="s">
        <v>26</v>
      </c>
      <c r="D6" s="20" t="s">
        <v>27</v>
      </c>
      <c r="E6" s="14">
        <v>19.0</v>
      </c>
      <c r="F6" s="14">
        <v>338.0</v>
      </c>
      <c r="G6" s="16">
        <v>77514.6</v>
      </c>
      <c r="H6" s="17">
        <f t="shared" si="0"/>
        <v>17053.212000000003</v>
      </c>
      <c r="I6" s="18">
        <v>22.0</v>
      </c>
      <c r="J6" s="18"/>
    </row>
    <row r="7" spans="8:8" s="4" ht="14.4" customFormat="1">
      <c r="A7" s="14">
        <v>5.0</v>
      </c>
      <c r="B7" s="14" t="s">
        <v>28</v>
      </c>
      <c r="C7" s="14" t="s">
        <v>29</v>
      </c>
      <c r="D7" s="20" t="s">
        <v>30</v>
      </c>
      <c r="E7" s="14">
        <v>19.0</v>
      </c>
      <c r="F7" s="14">
        <v>4.0</v>
      </c>
      <c r="G7" s="16">
        <v>174.1</v>
      </c>
      <c r="H7" s="17">
        <f t="shared" si="0"/>
        <v>38.302</v>
      </c>
      <c r="I7" s="18">
        <v>22.0</v>
      </c>
      <c r="J7" s="18"/>
    </row>
    <row r="8" spans="8:8" s="4" ht="14.4" customFormat="1">
      <c r="A8" s="14">
        <v>6.0</v>
      </c>
      <c r="B8" s="14" t="s">
        <v>31</v>
      </c>
      <c r="C8" s="14" t="s">
        <v>32</v>
      </c>
      <c r="D8" s="20" t="s">
        <v>33</v>
      </c>
      <c r="E8" s="14">
        <v>29.0</v>
      </c>
      <c r="F8" s="14">
        <v>110.0</v>
      </c>
      <c r="G8" s="16">
        <v>21013.7</v>
      </c>
      <c r="H8" s="17">
        <f t="shared" si="0"/>
        <v>4623.014</v>
      </c>
      <c r="I8" s="18">
        <v>22.0</v>
      </c>
      <c r="J8" s="18"/>
    </row>
    <row r="9" spans="8:8" s="4" ht="14.4" customFormat="1">
      <c r="A9" s="14">
        <v>7.0</v>
      </c>
      <c r="B9" s="14" t="s">
        <v>31</v>
      </c>
      <c r="C9" s="14" t="s">
        <v>35</v>
      </c>
      <c r="D9" s="14" t="s">
        <v>36</v>
      </c>
      <c r="E9" s="14">
        <v>19.0</v>
      </c>
      <c r="F9" s="14">
        <v>251.0</v>
      </c>
      <c r="G9" s="16">
        <v>48409.1</v>
      </c>
      <c r="H9" s="17">
        <f t="shared" si="0"/>
        <v>10650.002</v>
      </c>
      <c r="I9" s="18">
        <v>22.0</v>
      </c>
      <c r="J9" s="18"/>
    </row>
    <row r="10" spans="8:8" s="4" ht="14.4" customFormat="1">
      <c r="A10" s="14">
        <v>8.0</v>
      </c>
      <c r="B10" s="14" t="s">
        <v>37</v>
      </c>
      <c r="C10" s="14" t="s">
        <v>38</v>
      </c>
      <c r="D10" s="20" t="s">
        <v>39</v>
      </c>
      <c r="E10" s="14">
        <v>19.0</v>
      </c>
      <c r="F10" s="14">
        <v>192.0</v>
      </c>
      <c r="G10" s="16">
        <v>20282.0</v>
      </c>
      <c r="H10" s="17">
        <f t="shared" si="0"/>
        <v>4462.04</v>
      </c>
      <c r="I10" s="18">
        <v>22.0</v>
      </c>
      <c r="J10" s="18"/>
    </row>
    <row r="11" spans="8:8" s="4" ht="14.4" customFormat="1">
      <c r="A11" s="14">
        <v>9.0</v>
      </c>
      <c r="B11" s="14" t="s">
        <v>40</v>
      </c>
      <c r="C11" s="14" t="s">
        <v>41</v>
      </c>
      <c r="D11" s="20" t="s">
        <v>42</v>
      </c>
      <c r="E11" s="14">
        <v>19.0</v>
      </c>
      <c r="F11" s="14">
        <v>358.0</v>
      </c>
      <c r="G11" s="16">
        <v>61475.3</v>
      </c>
      <c r="H11" s="17">
        <f t="shared" si="0"/>
        <v>13524.566</v>
      </c>
      <c r="I11" s="18">
        <v>22.0</v>
      </c>
      <c r="J11" s="18"/>
    </row>
    <row r="12" spans="8:8" s="4" ht="14.4" customFormat="1">
      <c r="A12" s="14">
        <v>10.0</v>
      </c>
      <c r="B12" s="14" t="s">
        <v>43</v>
      </c>
      <c r="C12" s="14" t="s">
        <v>44</v>
      </c>
      <c r="D12" s="20" t="s">
        <v>45</v>
      </c>
      <c r="E12" s="14">
        <v>19.0</v>
      </c>
      <c r="F12" s="14">
        <v>355.0</v>
      </c>
      <c r="G12" s="16">
        <v>63745.8</v>
      </c>
      <c r="H12" s="17">
        <f t="shared" si="0"/>
        <v>12111.702000000001</v>
      </c>
      <c r="I12" s="18">
        <v>19.0</v>
      </c>
      <c r="J12" s="18"/>
    </row>
    <row r="13" spans="8:8" s="4" ht="14.4" customFormat="1">
      <c r="A13" s="14">
        <v>11.0</v>
      </c>
      <c r="B13" s="14" t="s">
        <v>46</v>
      </c>
      <c r="C13" s="14" t="s">
        <v>47</v>
      </c>
      <c r="D13" s="14" t="s">
        <v>48</v>
      </c>
      <c r="E13" s="14">
        <v>19.0</v>
      </c>
      <c r="F13" s="14">
        <v>41.0</v>
      </c>
      <c r="G13" s="16">
        <v>4309.5</v>
      </c>
      <c r="H13" s="17">
        <f t="shared" si="0"/>
        <v>948.0899999999999</v>
      </c>
      <c r="I13" s="18">
        <v>22.0</v>
      </c>
      <c r="J13" s="18"/>
    </row>
    <row r="14" spans="8:8" s="4" ht="14.4" customFormat="1">
      <c r="A14" s="14">
        <v>12.0</v>
      </c>
      <c r="B14" s="14" t="s">
        <v>49</v>
      </c>
      <c r="C14" s="14" t="s">
        <v>50</v>
      </c>
      <c r="D14" s="20" t="s">
        <v>42</v>
      </c>
      <c r="E14" s="14">
        <v>19.0</v>
      </c>
      <c r="F14" s="14">
        <v>330.0</v>
      </c>
      <c r="G14" s="16">
        <v>49225.9</v>
      </c>
      <c r="H14" s="17">
        <f t="shared" si="0"/>
        <v>10829.698</v>
      </c>
      <c r="I14" s="18">
        <v>22.0</v>
      </c>
      <c r="J14" s="18"/>
    </row>
    <row r="15" spans="8:8" s="4" ht="14.4" customFormat="1">
      <c r="A15" s="14">
        <v>13.0</v>
      </c>
      <c r="B15" s="14" t="s">
        <v>52</v>
      </c>
      <c r="C15" s="14" t="s">
        <v>53</v>
      </c>
      <c r="D15" s="20" t="s">
        <v>42</v>
      </c>
      <c r="E15" s="14">
        <v>19.0</v>
      </c>
      <c r="F15" s="14">
        <v>359.0</v>
      </c>
      <c r="G15" s="16">
        <v>72769.0</v>
      </c>
      <c r="H15" s="17">
        <f t="shared" si="0"/>
        <v>16009.18</v>
      </c>
      <c r="I15" s="18">
        <v>22.0</v>
      </c>
      <c r="J15" s="18"/>
    </row>
    <row r="16" spans="8:8" s="4" ht="14.4" customFormat="1">
      <c r="A16" s="14">
        <v>14.0</v>
      </c>
      <c r="B16" s="14" t="s">
        <v>54</v>
      </c>
      <c r="C16" s="14" t="s">
        <v>55</v>
      </c>
      <c r="D16" s="20" t="s">
        <v>56</v>
      </c>
      <c r="E16" s="14">
        <v>19.0</v>
      </c>
      <c r="F16" s="14">
        <v>363.0</v>
      </c>
      <c r="G16" s="16">
        <v>77953.9</v>
      </c>
      <c r="H16" s="17">
        <f t="shared" si="0"/>
        <v>17149.858</v>
      </c>
      <c r="I16" s="18">
        <v>22.0</v>
      </c>
      <c r="J16" s="18"/>
    </row>
    <row r="17" spans="8:8" s="4" ht="14.4" customFormat="1">
      <c r="A17" s="18">
        <v>15.0</v>
      </c>
      <c r="B17" s="18" t="s">
        <v>57</v>
      </c>
      <c r="C17" s="18" t="s">
        <v>58</v>
      </c>
      <c r="D17" s="21" t="s">
        <v>30</v>
      </c>
      <c r="E17" s="18">
        <v>19.0</v>
      </c>
      <c r="F17" s="18">
        <v>338.0</v>
      </c>
      <c r="G17" s="16">
        <v>75563.8</v>
      </c>
      <c r="H17" s="17">
        <f t="shared" si="0"/>
        <v>16624.036</v>
      </c>
      <c r="I17" s="18">
        <v>22.0</v>
      </c>
      <c r="J17" s="18"/>
    </row>
    <row r="18" spans="8:8" s="4" ht="14.4" customFormat="1">
      <c r="A18" s="14">
        <v>16.0</v>
      </c>
      <c r="B18" s="14" t="s">
        <v>57</v>
      </c>
      <c r="C18" s="14" t="s">
        <v>61</v>
      </c>
      <c r="D18" s="20" t="s">
        <v>24</v>
      </c>
      <c r="E18" s="14">
        <v>19.0</v>
      </c>
      <c r="F18" s="14">
        <v>345.0</v>
      </c>
      <c r="G18" s="16">
        <v>64269.1</v>
      </c>
      <c r="H18" s="17">
        <f t="shared" si="0"/>
        <v>12211.129</v>
      </c>
      <c r="I18" s="18">
        <v>19.0</v>
      </c>
      <c r="J18" s="18"/>
    </row>
    <row r="19" spans="8:8" s="4" ht="14.4" customFormat="1">
      <c r="A19" s="14">
        <v>17.0</v>
      </c>
      <c r="B19" s="14" t="s">
        <v>16</v>
      </c>
      <c r="C19" s="14" t="s">
        <v>63</v>
      </c>
      <c r="D19" s="20" t="s">
        <v>24</v>
      </c>
      <c r="E19" s="14">
        <v>19.0</v>
      </c>
      <c r="F19" s="14">
        <v>345.0</v>
      </c>
      <c r="G19" s="16">
        <v>69217.6</v>
      </c>
      <c r="H19" s="17">
        <f t="shared" si="0"/>
        <v>13151.344000000001</v>
      </c>
      <c r="I19" s="18">
        <v>19.0</v>
      </c>
      <c r="J19" s="18"/>
    </row>
    <row r="20" spans="8:8" s="4" ht="14.4" customFormat="1">
      <c r="A20" s="14">
        <v>18.0</v>
      </c>
      <c r="B20" s="14" t="s">
        <v>22</v>
      </c>
      <c r="C20" s="14" t="s">
        <v>64</v>
      </c>
      <c r="D20" s="20" t="s">
        <v>65</v>
      </c>
      <c r="E20" s="14">
        <v>19.0</v>
      </c>
      <c r="F20" s="14">
        <v>347.0</v>
      </c>
      <c r="G20" s="16">
        <v>80373.5</v>
      </c>
      <c r="H20" s="17">
        <f t="shared" si="0"/>
        <v>15270.965</v>
      </c>
      <c r="I20" s="18">
        <v>19.0</v>
      </c>
      <c r="J20" s="18"/>
    </row>
    <row r="21" spans="8:8" s="4" ht="14.4" customFormat="1">
      <c r="A21" s="18">
        <v>19.0</v>
      </c>
      <c r="B21" s="18" t="s">
        <v>67</v>
      </c>
      <c r="C21" s="18" t="s">
        <v>68</v>
      </c>
      <c r="D21" s="21" t="s">
        <v>56</v>
      </c>
      <c r="E21" s="18">
        <v>19.0</v>
      </c>
      <c r="F21" s="18">
        <v>328.0</v>
      </c>
      <c r="G21" s="16">
        <v>62447.6</v>
      </c>
      <c r="H21" s="17">
        <f t="shared" si="0"/>
        <v>13738.472</v>
      </c>
      <c r="I21" s="18">
        <v>22.0</v>
      </c>
      <c r="J21" s="18"/>
    </row>
    <row r="22" spans="8:8" s="4" ht="14.4" customFormat="1">
      <c r="A22" s="14">
        <v>20.0</v>
      </c>
      <c r="B22" s="14" t="s">
        <v>72</v>
      </c>
      <c r="C22" s="14" t="s">
        <v>73</v>
      </c>
      <c r="D22" s="20" t="s">
        <v>74</v>
      </c>
      <c r="E22" s="14">
        <v>19.0</v>
      </c>
      <c r="F22" s="14">
        <v>360.0</v>
      </c>
      <c r="G22" s="16">
        <v>58428.3</v>
      </c>
      <c r="H22" s="17">
        <f t="shared" si="0"/>
        <v>11101.377</v>
      </c>
      <c r="I22" s="18">
        <v>19.0</v>
      </c>
      <c r="J22" s="18"/>
    </row>
    <row r="23" spans="8:8" s="4" ht="14.4" customFormat="1">
      <c r="A23" s="14">
        <v>21.0</v>
      </c>
      <c r="B23" s="14" t="s">
        <v>75</v>
      </c>
      <c r="C23" s="14" t="s">
        <v>76</v>
      </c>
      <c r="D23" s="20" t="s">
        <v>24</v>
      </c>
      <c r="E23" s="14">
        <v>19.0</v>
      </c>
      <c r="F23" s="14">
        <v>16.0</v>
      </c>
      <c r="G23" s="16">
        <v>1392.5</v>
      </c>
      <c r="H23" s="17">
        <f t="shared" si="0"/>
        <v>264.575</v>
      </c>
      <c r="I23" s="18">
        <v>19.0</v>
      </c>
      <c r="J23" s="18"/>
    </row>
    <row r="24" spans="8:8" s="4" ht="14.4" customFormat="1">
      <c r="A24" s="14">
        <v>22.0</v>
      </c>
      <c r="B24" s="14" t="s">
        <v>77</v>
      </c>
      <c r="C24" s="14" t="s">
        <v>78</v>
      </c>
      <c r="D24" s="20" t="s">
        <v>79</v>
      </c>
      <c r="E24" s="14">
        <v>29.0</v>
      </c>
      <c r="F24" s="14">
        <v>362.0</v>
      </c>
      <c r="G24" s="16">
        <v>53053.4</v>
      </c>
      <c r="H24" s="17">
        <f t="shared" si="0"/>
        <v>11671.748</v>
      </c>
      <c r="I24" s="18">
        <v>22.0</v>
      </c>
      <c r="J24" s="18"/>
    </row>
    <row r="25" spans="8:8" s="4" ht="14.4" customFormat="1">
      <c r="A25" s="14">
        <v>23.0</v>
      </c>
      <c r="B25" s="14" t="s">
        <v>80</v>
      </c>
      <c r="C25" s="14" t="s">
        <v>81</v>
      </c>
      <c r="D25" s="20" t="s">
        <v>33</v>
      </c>
      <c r="E25" s="14">
        <v>29.0</v>
      </c>
      <c r="F25" s="14">
        <v>10.0</v>
      </c>
      <c r="G25" s="16">
        <v>12593.1</v>
      </c>
      <c r="H25" s="17">
        <f t="shared" si="0"/>
        <v>2770.482</v>
      </c>
      <c r="I25" s="18">
        <v>22.0</v>
      </c>
      <c r="J25" s="18"/>
    </row>
    <row r="26" spans="8:8" s="4" ht="14.4" customFormat="1">
      <c r="A26" s="14">
        <v>24.0</v>
      </c>
      <c r="B26" s="14" t="s">
        <v>82</v>
      </c>
      <c r="C26" s="14" t="s">
        <v>83</v>
      </c>
      <c r="D26" s="20" t="s">
        <v>42</v>
      </c>
      <c r="E26" s="14">
        <v>19.0</v>
      </c>
      <c r="F26" s="14">
        <v>343.0</v>
      </c>
      <c r="G26" s="16">
        <v>81378.8</v>
      </c>
      <c r="H26" s="17">
        <f t="shared" si="0"/>
        <v>17903.336</v>
      </c>
      <c r="I26" s="18">
        <v>22.0</v>
      </c>
      <c r="J26" s="18"/>
    </row>
    <row r="27" spans="8:8" s="4" ht="14.4" customFormat="1">
      <c r="A27" s="14">
        <v>25.0</v>
      </c>
      <c r="B27" s="14" t="s">
        <v>85</v>
      </c>
      <c r="C27" s="14" t="s">
        <v>86</v>
      </c>
      <c r="D27" s="20" t="s">
        <v>87</v>
      </c>
      <c r="E27" s="14">
        <v>19.0</v>
      </c>
      <c r="F27" s="14">
        <v>322.0</v>
      </c>
      <c r="G27" s="16">
        <v>62406.4</v>
      </c>
      <c r="H27" s="17">
        <f t="shared" si="0"/>
        <v>13729.408</v>
      </c>
      <c r="I27" s="18">
        <v>22.0</v>
      </c>
      <c r="J27" s="18"/>
    </row>
    <row r="28" spans="8:8" s="4" ht="14.4" customFormat="1">
      <c r="A28" s="14">
        <v>26.0</v>
      </c>
      <c r="B28" s="14" t="s">
        <v>88</v>
      </c>
      <c r="C28" s="14" t="s">
        <v>89</v>
      </c>
      <c r="D28" s="20" t="s">
        <v>87</v>
      </c>
      <c r="E28" s="14">
        <v>19.0</v>
      </c>
      <c r="F28" s="14">
        <v>364.0</v>
      </c>
      <c r="G28" s="16">
        <v>100602.0</v>
      </c>
      <c r="H28" s="17">
        <f t="shared" si="0"/>
        <v>22132.44</v>
      </c>
      <c r="I28" s="18">
        <v>22.0</v>
      </c>
      <c r="J28" s="18"/>
    </row>
    <row r="29" spans="8:8" s="4" ht="14.4" customFormat="1">
      <c r="A29" s="14">
        <v>27.0</v>
      </c>
      <c r="B29" s="14" t="s">
        <v>90</v>
      </c>
      <c r="C29" s="14" t="s">
        <v>91</v>
      </c>
      <c r="D29" s="20" t="s">
        <v>65</v>
      </c>
      <c r="E29" s="14">
        <v>19.0</v>
      </c>
      <c r="F29" s="14">
        <v>343.0</v>
      </c>
      <c r="G29" s="16">
        <v>29918.6</v>
      </c>
      <c r="H29" s="17">
        <f t="shared" si="0"/>
        <v>5684.534</v>
      </c>
      <c r="I29" s="18">
        <v>19.0</v>
      </c>
      <c r="J29" s="18"/>
    </row>
    <row r="30" spans="8:8" s="4" ht="14.4" customFormat="1">
      <c r="A30" s="14">
        <v>28.0</v>
      </c>
      <c r="B30" s="14" t="s">
        <v>93</v>
      </c>
      <c r="C30" s="14" t="s">
        <v>94</v>
      </c>
      <c r="D30" s="20" t="s">
        <v>79</v>
      </c>
      <c r="E30" s="14">
        <v>29.0</v>
      </c>
      <c r="F30" s="14">
        <v>121.0</v>
      </c>
      <c r="G30" s="16">
        <v>15021.1</v>
      </c>
      <c r="H30" s="17">
        <f t="shared" si="0"/>
        <v>3304.6420000000003</v>
      </c>
      <c r="I30" s="18">
        <v>22.0</v>
      </c>
      <c r="J30" s="18"/>
    </row>
    <row r="31" spans="8:8" s="4" ht="14.4" customFormat="1">
      <c r="A31" s="14">
        <v>29.0</v>
      </c>
      <c r="B31" s="14" t="s">
        <v>96</v>
      </c>
      <c r="C31" s="14" t="s">
        <v>97</v>
      </c>
      <c r="D31" s="20" t="s">
        <v>56</v>
      </c>
      <c r="E31" s="14">
        <v>19.0</v>
      </c>
      <c r="F31" s="14">
        <v>365.0</v>
      </c>
      <c r="G31" s="16">
        <v>65780.6</v>
      </c>
      <c r="H31" s="17">
        <f t="shared" si="0"/>
        <v>14471.732</v>
      </c>
      <c r="I31" s="18">
        <v>22.0</v>
      </c>
      <c r="J31" s="18"/>
    </row>
    <row r="32" spans="8:8" s="4" ht="14.4" customFormat="1">
      <c r="A32" s="14">
        <v>30.0</v>
      </c>
      <c r="B32" s="14" t="s">
        <v>57</v>
      </c>
      <c r="C32" s="14" t="s">
        <v>99</v>
      </c>
      <c r="D32" s="20" t="s">
        <v>42</v>
      </c>
      <c r="E32" s="14">
        <v>19.0</v>
      </c>
      <c r="F32" s="14">
        <v>363.0</v>
      </c>
      <c r="G32" s="16">
        <v>79807.6</v>
      </c>
      <c r="H32" s="17">
        <f t="shared" si="0"/>
        <v>17557.672</v>
      </c>
      <c r="I32" s="18">
        <v>22.0</v>
      </c>
      <c r="J32" s="18"/>
    </row>
    <row r="33" spans="8:8" s="4" ht="14.4" customFormat="1">
      <c r="A33" s="14">
        <v>31.0</v>
      </c>
      <c r="B33" s="14" t="s">
        <v>16</v>
      </c>
      <c r="C33" s="14" t="s">
        <v>100</v>
      </c>
      <c r="D33" s="20" t="s">
        <v>101</v>
      </c>
      <c r="E33" s="14">
        <v>19.0</v>
      </c>
      <c r="F33" s="14">
        <v>345.0</v>
      </c>
      <c r="G33" s="16">
        <v>70742.4</v>
      </c>
      <c r="H33" s="17">
        <f t="shared" si="0"/>
        <v>13441.056</v>
      </c>
      <c r="I33" s="18">
        <v>19.0</v>
      </c>
      <c r="J33" s="18"/>
    </row>
    <row r="34" spans="8:8" s="4" ht="14.4" customFormat="1">
      <c r="A34" s="14">
        <v>32.0</v>
      </c>
      <c r="B34" s="14" t="s">
        <v>103</v>
      </c>
      <c r="C34" s="14" t="s">
        <v>104</v>
      </c>
      <c r="D34" s="20" t="s">
        <v>105</v>
      </c>
      <c r="E34" s="14">
        <v>19.0</v>
      </c>
      <c r="F34" s="14">
        <v>174.0</v>
      </c>
      <c r="G34" s="16">
        <v>9383.6</v>
      </c>
      <c r="H34" s="17">
        <f t="shared" si="0"/>
        <v>2064.392</v>
      </c>
      <c r="I34" s="18">
        <v>22.0</v>
      </c>
      <c r="J34" s="18"/>
    </row>
    <row r="35" spans="8:8" s="4" ht="14.4" customFormat="1">
      <c r="A35" s="14">
        <v>33.0</v>
      </c>
      <c r="B35" s="14" t="s">
        <v>107</v>
      </c>
      <c r="C35" s="14" t="s">
        <v>108</v>
      </c>
      <c r="D35" s="20" t="s">
        <v>109</v>
      </c>
      <c r="E35" s="14">
        <v>29.0</v>
      </c>
      <c r="F35" s="14">
        <v>360.0</v>
      </c>
      <c r="G35" s="16">
        <v>63903.1</v>
      </c>
      <c r="H35" s="17">
        <f t="shared" si="0"/>
        <v>14058.681999999999</v>
      </c>
      <c r="I35" s="18">
        <v>22.0</v>
      </c>
      <c r="J35" s="18"/>
    </row>
    <row r="36" spans="8:8" s="4" ht="14.4" customFormat="1">
      <c r="A36" s="14">
        <v>34.0</v>
      </c>
      <c r="B36" s="14" t="s">
        <v>111</v>
      </c>
      <c r="C36" s="14" t="s">
        <v>112</v>
      </c>
      <c r="D36" s="20" t="s">
        <v>113</v>
      </c>
      <c r="E36" s="14">
        <v>19.0</v>
      </c>
      <c r="F36" s="14">
        <v>334.0</v>
      </c>
      <c r="G36" s="16">
        <v>49983.9</v>
      </c>
      <c r="H36" s="17">
        <f t="shared" si="0"/>
        <v>10996.458</v>
      </c>
      <c r="I36" s="18">
        <v>22.0</v>
      </c>
      <c r="J36" s="18"/>
    </row>
    <row r="37" spans="8:8" s="4" ht="14.4" customFormat="1">
      <c r="A37" s="14">
        <v>35.0</v>
      </c>
      <c r="B37" s="14" t="s">
        <v>103</v>
      </c>
      <c r="C37" s="14" t="s">
        <v>115</v>
      </c>
      <c r="D37" s="20" t="s">
        <v>65</v>
      </c>
      <c r="E37" s="14">
        <v>19.0</v>
      </c>
      <c r="F37" s="14">
        <v>334.0</v>
      </c>
      <c r="G37" s="16">
        <v>33929.4</v>
      </c>
      <c r="H37" s="17">
        <f t="shared" si="0"/>
        <v>6446.586000000001</v>
      </c>
      <c r="I37" s="18">
        <v>19.0</v>
      </c>
      <c r="J37" s="18"/>
    </row>
    <row r="38" spans="8:8" s="4" ht="14.4" customFormat="1">
      <c r="A38" s="18">
        <v>36.0</v>
      </c>
      <c r="B38" s="18" t="s">
        <v>93</v>
      </c>
      <c r="C38" s="18" t="s">
        <v>116</v>
      </c>
      <c r="D38" s="21" t="s">
        <v>24</v>
      </c>
      <c r="E38" s="18">
        <v>19.0</v>
      </c>
      <c r="F38" s="18">
        <v>314.0</v>
      </c>
      <c r="G38" s="16">
        <v>80809.8</v>
      </c>
      <c r="H38" s="17">
        <f t="shared" si="0"/>
        <v>15353.862000000001</v>
      </c>
      <c r="I38" s="18">
        <v>19.0</v>
      </c>
      <c r="J38" s="18"/>
    </row>
    <row r="39" spans="8:8" s="4" ht="14.4" customFormat="1">
      <c r="A39" s="14">
        <v>37.0</v>
      </c>
      <c r="B39" s="14" t="s">
        <v>22</v>
      </c>
      <c r="C39" s="14" t="s">
        <v>120</v>
      </c>
      <c r="D39" s="20" t="s">
        <v>42</v>
      </c>
      <c r="E39" s="14">
        <v>19.0</v>
      </c>
      <c r="F39" s="14">
        <v>362.0</v>
      </c>
      <c r="G39" s="16">
        <v>52409.4</v>
      </c>
      <c r="H39" s="17">
        <f t="shared" si="0"/>
        <v>11530.068000000001</v>
      </c>
      <c r="I39" s="18">
        <v>22.0</v>
      </c>
      <c r="J39" s="18"/>
    </row>
    <row r="40" spans="8:8" s="4" ht="14.4" customFormat="1">
      <c r="A40" s="14">
        <v>38.0</v>
      </c>
      <c r="B40" s="14" t="s">
        <v>123</v>
      </c>
      <c r="C40" s="14" t="s">
        <v>124</v>
      </c>
      <c r="D40" s="20" t="s">
        <v>125</v>
      </c>
      <c r="E40" s="14">
        <v>19.0</v>
      </c>
      <c r="F40" s="14">
        <v>133.0</v>
      </c>
      <c r="G40" s="16">
        <v>16066.5</v>
      </c>
      <c r="H40" s="17">
        <f t="shared" si="0"/>
        <v>3534.6299999999997</v>
      </c>
      <c r="I40" s="18">
        <v>22.0</v>
      </c>
      <c r="J40" s="18"/>
    </row>
    <row r="41" spans="8:8" s="4" ht="14.4" customFormat="1">
      <c r="A41" s="14">
        <v>39.0</v>
      </c>
      <c r="B41" s="14" t="s">
        <v>127</v>
      </c>
      <c r="C41" s="14" t="s">
        <v>128</v>
      </c>
      <c r="D41" s="20" t="s">
        <v>101</v>
      </c>
      <c r="E41" s="14">
        <v>19.0</v>
      </c>
      <c r="F41" s="14">
        <v>342.0</v>
      </c>
      <c r="G41" s="16">
        <v>25383.2</v>
      </c>
      <c r="H41" s="17">
        <f t="shared" si="0"/>
        <v>4822.808</v>
      </c>
      <c r="I41" s="18">
        <v>19.0</v>
      </c>
      <c r="J41" s="18"/>
    </row>
    <row r="42" spans="8:8" s="4" ht="14.4" customFormat="1">
      <c r="A42" s="14">
        <v>40.0</v>
      </c>
      <c r="B42" s="14" t="s">
        <v>130</v>
      </c>
      <c r="C42" s="14" t="s">
        <v>131</v>
      </c>
      <c r="D42" s="20" t="s">
        <v>132</v>
      </c>
      <c r="E42" s="14">
        <v>19.0</v>
      </c>
      <c r="F42" s="14">
        <v>359.0</v>
      </c>
      <c r="G42" s="16">
        <v>76457.2</v>
      </c>
      <c r="H42" s="17">
        <f t="shared" si="0"/>
        <v>16820.584</v>
      </c>
      <c r="I42" s="18">
        <v>22.0</v>
      </c>
      <c r="J42" s="18"/>
    </row>
    <row r="43" spans="8:8" s="4" ht="14.4" customFormat="1">
      <c r="A43" s="14">
        <v>41.0</v>
      </c>
      <c r="B43" s="14" t="s">
        <v>133</v>
      </c>
      <c r="C43" s="14" t="s">
        <v>134</v>
      </c>
      <c r="D43" s="20" t="s">
        <v>42</v>
      </c>
      <c r="E43" s="14">
        <v>19.0</v>
      </c>
      <c r="F43" s="14">
        <v>361.0</v>
      </c>
      <c r="G43" s="16">
        <v>59301.7</v>
      </c>
      <c r="H43" s="17">
        <f t="shared" si="0"/>
        <v>13046.373999999998</v>
      </c>
      <c r="I43" s="18">
        <v>22.0</v>
      </c>
      <c r="J43" s="18"/>
    </row>
    <row r="44" spans="8:8" s="4" ht="14.4" customFormat="1">
      <c r="A44" s="14">
        <v>42.0</v>
      </c>
      <c r="B44" s="14" t="s">
        <v>135</v>
      </c>
      <c r="C44" s="14" t="s">
        <v>136</v>
      </c>
      <c r="D44" s="20" t="s">
        <v>42</v>
      </c>
      <c r="E44" s="14">
        <v>19.0</v>
      </c>
      <c r="F44" s="14">
        <v>75.0</v>
      </c>
      <c r="G44" s="16">
        <v>9499.5</v>
      </c>
      <c r="H44" s="17">
        <f t="shared" si="0"/>
        <v>2089.8900000000003</v>
      </c>
      <c r="I44" s="18">
        <v>22.0</v>
      </c>
      <c r="J44" s="18"/>
    </row>
    <row r="45" spans="8:8" s="4" ht="14.4" customFormat="1">
      <c r="A45" s="14">
        <v>43.0</v>
      </c>
      <c r="B45" s="14" t="s">
        <v>16</v>
      </c>
      <c r="C45" s="14" t="s">
        <v>137</v>
      </c>
      <c r="D45" s="20" t="s">
        <v>56</v>
      </c>
      <c r="E45" s="14">
        <v>19.0</v>
      </c>
      <c r="F45" s="14">
        <v>360.0</v>
      </c>
      <c r="G45" s="16">
        <v>76116.9</v>
      </c>
      <c r="H45" s="17">
        <f t="shared" si="0"/>
        <v>16745.718</v>
      </c>
      <c r="I45" s="18">
        <v>22.0</v>
      </c>
      <c r="J45" s="18"/>
    </row>
    <row r="46" spans="8:8" s="4" ht="14.4" customFormat="1">
      <c r="A46" s="14">
        <v>44.0</v>
      </c>
      <c r="B46" s="14" t="s">
        <v>22</v>
      </c>
      <c r="C46" s="14" t="s">
        <v>138</v>
      </c>
      <c r="D46" s="20" t="s">
        <v>125</v>
      </c>
      <c r="E46" s="14">
        <v>19.0</v>
      </c>
      <c r="F46" s="14">
        <v>313.0</v>
      </c>
      <c r="G46" s="16">
        <v>55052.9</v>
      </c>
      <c r="H46" s="17">
        <f t="shared" si="0"/>
        <v>12111.637999999999</v>
      </c>
      <c r="I46" s="18">
        <v>22.0</v>
      </c>
      <c r="J46" s="18"/>
    </row>
    <row r="47" spans="8:8" s="4" ht="14.4" customFormat="1">
      <c r="A47" s="14">
        <v>45.0</v>
      </c>
      <c r="B47" s="14" t="s">
        <v>140</v>
      </c>
      <c r="C47" s="14" t="s">
        <v>141</v>
      </c>
      <c r="D47" s="20" t="s">
        <v>42</v>
      </c>
      <c r="E47" s="14">
        <v>19.0</v>
      </c>
      <c r="F47" s="14">
        <v>356.0</v>
      </c>
      <c r="G47" s="16">
        <v>78704.0</v>
      </c>
      <c r="H47" s="17">
        <f t="shared" si="0"/>
        <v>17314.879999999997</v>
      </c>
      <c r="I47" s="18">
        <v>22.0</v>
      </c>
      <c r="J47" s="18"/>
    </row>
    <row r="48" spans="8:8" s="4" ht="14.4" customFormat="1">
      <c r="A48" s="14">
        <v>46.0</v>
      </c>
      <c r="B48" s="14" t="s">
        <v>142</v>
      </c>
      <c r="C48" s="14" t="s">
        <v>143</v>
      </c>
      <c r="D48" s="20" t="s">
        <v>144</v>
      </c>
      <c r="E48" s="14">
        <v>29.0</v>
      </c>
      <c r="F48" s="14">
        <v>283.0</v>
      </c>
      <c r="G48" s="16">
        <v>32876.8</v>
      </c>
      <c r="H48" s="17">
        <f t="shared" si="0"/>
        <v>7232.896000000001</v>
      </c>
      <c r="I48" s="18">
        <v>22.0</v>
      </c>
      <c r="J48" s="18"/>
    </row>
    <row r="49" spans="8:8" s="4" ht="14.4" customFormat="1">
      <c r="A49" s="14">
        <v>47.0</v>
      </c>
      <c r="B49" s="14" t="s">
        <v>146</v>
      </c>
      <c r="C49" s="14" t="s">
        <v>147</v>
      </c>
      <c r="D49" s="20" t="s">
        <v>148</v>
      </c>
      <c r="E49" s="14">
        <v>23.0</v>
      </c>
      <c r="F49" s="14">
        <v>346.0</v>
      </c>
      <c r="G49" s="16">
        <v>53314.9</v>
      </c>
      <c r="H49" s="17">
        <f t="shared" si="0"/>
        <v>11729.278</v>
      </c>
      <c r="I49" s="18">
        <v>22.0</v>
      </c>
      <c r="J49" s="18"/>
    </row>
    <row r="50" spans="8:8" s="4" ht="14.4" customFormat="1">
      <c r="A50" s="14">
        <v>48.0</v>
      </c>
      <c r="B50" s="14" t="s">
        <v>150</v>
      </c>
      <c r="C50" s="14" t="s">
        <v>151</v>
      </c>
      <c r="D50" s="20" t="s">
        <v>152</v>
      </c>
      <c r="E50" s="14">
        <v>19.0</v>
      </c>
      <c r="F50" s="14">
        <v>331.0</v>
      </c>
      <c r="G50" s="16">
        <v>75207.4</v>
      </c>
      <c r="H50" s="17">
        <f t="shared" si="0"/>
        <v>14289.405999999999</v>
      </c>
      <c r="I50" s="18">
        <v>19.0</v>
      </c>
      <c r="J50" s="18"/>
    </row>
    <row r="51" spans="8:8" s="4" ht="14.4" customFormat="1">
      <c r="A51" s="14">
        <v>49.0</v>
      </c>
      <c r="B51" s="14" t="s">
        <v>153</v>
      </c>
      <c r="C51" s="14" t="s">
        <v>154</v>
      </c>
      <c r="D51" s="20" t="s">
        <v>56</v>
      </c>
      <c r="E51" s="14">
        <v>19.0</v>
      </c>
      <c r="F51" s="14">
        <v>361.0</v>
      </c>
      <c r="G51" s="16">
        <v>60805.3</v>
      </c>
      <c r="H51" s="17">
        <f t="shared" si="0"/>
        <v>13377.166</v>
      </c>
      <c r="I51" s="18">
        <v>22.0</v>
      </c>
      <c r="J51" s="18"/>
    </row>
    <row r="52" spans="8:8" s="4" ht="14.4" customFormat="1">
      <c r="A52" s="14">
        <v>50.0</v>
      </c>
      <c r="B52" s="14" t="s">
        <v>155</v>
      </c>
      <c r="C52" s="14" t="s">
        <v>156</v>
      </c>
      <c r="D52" s="14" t="s">
        <v>157</v>
      </c>
      <c r="E52" s="14">
        <v>19.0</v>
      </c>
      <c r="F52" s="14">
        <v>19.0</v>
      </c>
      <c r="G52" s="16">
        <v>7111.1</v>
      </c>
      <c r="H52" s="17">
        <f t="shared" si="0"/>
        <v>1351.1090000000002</v>
      </c>
      <c r="I52" s="18">
        <v>19.0</v>
      </c>
      <c r="J52" s="18"/>
    </row>
    <row r="53" spans="8:8" s="4" ht="14.4" customFormat="1">
      <c r="A53" s="14">
        <v>51.0</v>
      </c>
      <c r="B53" s="14" t="s">
        <v>75</v>
      </c>
      <c r="C53" s="14" t="s">
        <v>158</v>
      </c>
      <c r="D53" s="20" t="s">
        <v>159</v>
      </c>
      <c r="E53" s="14">
        <v>29.0</v>
      </c>
      <c r="F53" s="14">
        <v>193.0</v>
      </c>
      <c r="G53" s="16">
        <v>31923.1</v>
      </c>
      <c r="H53" s="17">
        <f t="shared" si="0"/>
        <v>7023.082</v>
      </c>
      <c r="I53" s="18">
        <v>22.0</v>
      </c>
      <c r="J53" s="18"/>
    </row>
    <row r="54" spans="8:8" s="4" ht="14.4" customFormat="1">
      <c r="A54" s="14">
        <v>52.0</v>
      </c>
      <c r="B54" s="14" t="s">
        <v>75</v>
      </c>
      <c r="C54" s="14" t="s">
        <v>161</v>
      </c>
      <c r="D54" s="20" t="s">
        <v>159</v>
      </c>
      <c r="E54" s="14">
        <v>29.0</v>
      </c>
      <c r="F54" s="14">
        <v>160.0</v>
      </c>
      <c r="G54" s="16">
        <v>28291.5</v>
      </c>
      <c r="H54" s="17">
        <f t="shared" si="0"/>
        <v>6224.13</v>
      </c>
      <c r="I54" s="18">
        <v>22.0</v>
      </c>
      <c r="J54" s="18"/>
    </row>
    <row r="55" spans="8:8" s="4" ht="14.4" customFormat="1">
      <c r="A55" s="14">
        <v>53.0</v>
      </c>
      <c r="B55" s="14" t="s">
        <v>162</v>
      </c>
      <c r="C55" s="14" t="s">
        <v>163</v>
      </c>
      <c r="D55" s="20" t="s">
        <v>56</v>
      </c>
      <c r="E55" s="14">
        <v>19.0</v>
      </c>
      <c r="F55" s="14">
        <v>350.0</v>
      </c>
      <c r="G55" s="16">
        <v>74615.4</v>
      </c>
      <c r="H55" s="17">
        <f t="shared" si="0"/>
        <v>16415.388</v>
      </c>
      <c r="I55" s="18">
        <v>22.0</v>
      </c>
      <c r="J55" s="18"/>
    </row>
    <row r="56" spans="8:8" s="4" ht="14.4" customFormat="1">
      <c r="A56" s="14">
        <v>54.0</v>
      </c>
      <c r="B56" s="14" t="s">
        <v>67</v>
      </c>
      <c r="C56" s="14" t="s">
        <v>165</v>
      </c>
      <c r="D56" s="20" t="s">
        <v>152</v>
      </c>
      <c r="E56" s="14">
        <v>19.0</v>
      </c>
      <c r="F56" s="14">
        <v>339.0</v>
      </c>
      <c r="G56" s="16">
        <v>69314.1</v>
      </c>
      <c r="H56" s="17">
        <f t="shared" si="0"/>
        <v>13169.679000000002</v>
      </c>
      <c r="I56" s="18">
        <v>19.0</v>
      </c>
      <c r="J56" s="18"/>
    </row>
    <row r="57" spans="8:8" s="4" ht="14.4" customFormat="1">
      <c r="A57" s="14">
        <v>55.0</v>
      </c>
      <c r="B57" s="14" t="s">
        <v>167</v>
      </c>
      <c r="C57" s="14" t="s">
        <v>168</v>
      </c>
      <c r="D57" s="20" t="s">
        <v>24</v>
      </c>
      <c r="E57" s="14">
        <v>19.0</v>
      </c>
      <c r="F57" s="14">
        <v>263.0</v>
      </c>
      <c r="G57" s="16">
        <v>32055.9</v>
      </c>
      <c r="H57" s="17">
        <f t="shared" si="0"/>
        <v>6090.621</v>
      </c>
      <c r="I57" s="18">
        <v>19.0</v>
      </c>
      <c r="J57" s="18"/>
    </row>
    <row r="58" spans="8:8" s="4" ht="14.4" customFormat="1">
      <c r="A58" s="14">
        <v>56.0</v>
      </c>
      <c r="B58" s="14" t="s">
        <v>169</v>
      </c>
      <c r="C58" s="14" t="s">
        <v>170</v>
      </c>
      <c r="D58" s="20" t="s">
        <v>171</v>
      </c>
      <c r="E58" s="14">
        <v>19.0</v>
      </c>
      <c r="F58" s="14">
        <v>343.0</v>
      </c>
      <c r="G58" s="16">
        <v>75036.1</v>
      </c>
      <c r="H58" s="17">
        <f t="shared" si="0"/>
        <v>16507.942000000003</v>
      </c>
      <c r="I58" s="18">
        <v>22.0</v>
      </c>
      <c r="J58" s="18"/>
    </row>
    <row r="59" spans="8:8" s="4" ht="14.4" customFormat="1">
      <c r="A59" s="14">
        <v>57.0</v>
      </c>
      <c r="B59" s="14" t="s">
        <v>172</v>
      </c>
      <c r="C59" s="14" t="s">
        <v>173</v>
      </c>
      <c r="D59" s="20" t="s">
        <v>42</v>
      </c>
      <c r="E59" s="14">
        <v>19.0</v>
      </c>
      <c r="F59" s="14">
        <v>1.0</v>
      </c>
      <c r="G59" s="16">
        <v>53.8</v>
      </c>
      <c r="H59" s="17">
        <f t="shared" si="0"/>
        <v>11.835999999999999</v>
      </c>
      <c r="I59" s="18">
        <v>22.0</v>
      </c>
      <c r="J59" s="18"/>
    </row>
    <row r="60" spans="8:8" s="4" ht="14.4" customFormat="1">
      <c r="A60" s="14">
        <v>58.0</v>
      </c>
      <c r="B60" s="14" t="s">
        <v>25</v>
      </c>
      <c r="C60" s="14" t="s">
        <v>174</v>
      </c>
      <c r="D60" s="20" t="s">
        <v>175</v>
      </c>
      <c r="E60" s="14">
        <v>29.0</v>
      </c>
      <c r="F60" s="14">
        <v>360.0</v>
      </c>
      <c r="G60" s="16">
        <v>89936.1</v>
      </c>
      <c r="H60" s="17">
        <f t="shared" si="0"/>
        <v>19785.942000000003</v>
      </c>
      <c r="I60" s="18">
        <v>22.0</v>
      </c>
      <c r="J60" s="18"/>
    </row>
    <row r="61" spans="8:8" s="4" ht="14.4" customFormat="1">
      <c r="A61" s="14">
        <v>59.0</v>
      </c>
      <c r="B61" s="14" t="s">
        <v>176</v>
      </c>
      <c r="C61" s="14" t="s">
        <v>177</v>
      </c>
      <c r="D61" s="20" t="s">
        <v>79</v>
      </c>
      <c r="E61" s="14">
        <v>29.0</v>
      </c>
      <c r="F61" s="14">
        <v>348.0</v>
      </c>
      <c r="G61" s="16">
        <v>45225.8</v>
      </c>
      <c r="H61" s="17">
        <f t="shared" si="0"/>
        <v>9949.676000000001</v>
      </c>
      <c r="I61" s="18">
        <v>22.0</v>
      </c>
      <c r="J61" s="18"/>
    </row>
    <row r="62" spans="8:8" s="4" ht="14.4" customFormat="1">
      <c r="A62" s="14">
        <v>60.0</v>
      </c>
      <c r="B62" s="14" t="s">
        <v>178</v>
      </c>
      <c r="C62" s="14" t="s">
        <v>179</v>
      </c>
      <c r="D62" s="20" t="s">
        <v>79</v>
      </c>
      <c r="E62" s="14">
        <v>29.0</v>
      </c>
      <c r="F62" s="14">
        <v>235.0</v>
      </c>
      <c r="G62" s="16">
        <v>27386.8</v>
      </c>
      <c r="H62" s="17">
        <f t="shared" si="0"/>
        <v>6025.096</v>
      </c>
      <c r="I62" s="18">
        <v>22.0</v>
      </c>
      <c r="J62" s="18"/>
    </row>
    <row r="63" spans="8:8" s="4" ht="14.4" customFormat="1">
      <c r="A63" s="14">
        <v>61.0</v>
      </c>
      <c r="B63" s="14" t="s">
        <v>180</v>
      </c>
      <c r="C63" s="14" t="s">
        <v>181</v>
      </c>
      <c r="D63" s="20" t="s">
        <v>182</v>
      </c>
      <c r="E63" s="14">
        <v>19.0</v>
      </c>
      <c r="F63" s="14">
        <v>331.0</v>
      </c>
      <c r="G63" s="16">
        <v>75060.8</v>
      </c>
      <c r="H63" s="17">
        <f t="shared" si="0"/>
        <v>14261.552000000001</v>
      </c>
      <c r="I63" s="18">
        <v>19.0</v>
      </c>
      <c r="J63" s="18"/>
    </row>
    <row r="64" spans="8:8" s="4" ht="14.4" customFormat="1">
      <c r="A64" s="14">
        <v>62.0</v>
      </c>
      <c r="B64" s="14" t="s">
        <v>162</v>
      </c>
      <c r="C64" s="14" t="s">
        <v>183</v>
      </c>
      <c r="D64" s="20" t="s">
        <v>79</v>
      </c>
      <c r="E64" s="14">
        <v>29.0</v>
      </c>
      <c r="F64" s="14">
        <v>356.0</v>
      </c>
      <c r="G64" s="16">
        <v>78648.7</v>
      </c>
      <c r="H64" s="17">
        <f t="shared" si="0"/>
        <v>17302.714</v>
      </c>
      <c r="I64" s="18">
        <v>22.0</v>
      </c>
      <c r="J64" s="18"/>
    </row>
    <row r="65" spans="8:8" s="4" ht="14.4" customFormat="1">
      <c r="A65" s="14">
        <v>63.0</v>
      </c>
      <c r="B65" s="14" t="s">
        <v>155</v>
      </c>
      <c r="C65" s="14" t="s">
        <v>184</v>
      </c>
      <c r="D65" s="20" t="s">
        <v>185</v>
      </c>
      <c r="E65" s="14">
        <v>29.0</v>
      </c>
      <c r="F65" s="14">
        <v>303.0</v>
      </c>
      <c r="G65" s="16">
        <v>43782.2</v>
      </c>
      <c r="H65" s="17">
        <f t="shared" si="0"/>
        <v>9632.083999999999</v>
      </c>
      <c r="I65" s="18">
        <v>22.0</v>
      </c>
      <c r="J65" s="18"/>
    </row>
    <row r="66" spans="8:8" s="4" ht="14.4" customFormat="1">
      <c r="A66" s="14">
        <v>64.0</v>
      </c>
      <c r="B66" s="14" t="s">
        <v>57</v>
      </c>
      <c r="C66" s="14" t="s">
        <v>186</v>
      </c>
      <c r="D66" s="20" t="s">
        <v>182</v>
      </c>
      <c r="E66" s="14">
        <v>19.0</v>
      </c>
      <c r="F66" s="14">
        <v>0.0</v>
      </c>
      <c r="G66" s="16">
        <v>0.0</v>
      </c>
      <c r="H66" s="17">
        <f t="shared" si="0"/>
        <v>0.0</v>
      </c>
      <c r="I66" s="18">
        <v>19.0</v>
      </c>
      <c r="J66" s="18"/>
    </row>
    <row r="67" spans="8:8" s="4" ht="14.4" customFormat="1">
      <c r="A67" s="18">
        <v>65.0</v>
      </c>
      <c r="B67" s="18" t="s">
        <v>162</v>
      </c>
      <c r="C67" s="18" t="s">
        <v>187</v>
      </c>
      <c r="D67" s="21" t="s">
        <v>113</v>
      </c>
      <c r="E67" s="18">
        <v>19.0</v>
      </c>
      <c r="F67" s="18">
        <v>253.0</v>
      </c>
      <c r="G67" s="16">
        <v>60142.9</v>
      </c>
      <c r="H67" s="17">
        <f t="shared" si="1" ref="H67:H87">G67/100*I67</f>
        <v>13231.438</v>
      </c>
      <c r="I67" s="18">
        <v>22.0</v>
      </c>
      <c r="J67" s="18"/>
    </row>
    <row r="68" spans="8:8" s="4" ht="14.4" customFormat="1">
      <c r="A68" s="14">
        <v>66.0</v>
      </c>
      <c r="B68" s="14" t="s">
        <v>167</v>
      </c>
      <c r="C68" s="14" t="s">
        <v>191</v>
      </c>
      <c r="D68" s="20" t="s">
        <v>65</v>
      </c>
      <c r="E68" s="14">
        <v>19.0</v>
      </c>
      <c r="F68" s="14">
        <v>192.0</v>
      </c>
      <c r="G68" s="16">
        <v>22756.6</v>
      </c>
      <c r="H68" s="17">
        <f t="shared" si="1"/>
        <v>4323.754</v>
      </c>
      <c r="I68" s="18">
        <v>19.0</v>
      </c>
      <c r="J68" s="18"/>
    </row>
    <row r="69" spans="8:8" s="4" ht="14.4" customFormat="1">
      <c r="A69" s="14">
        <v>67.0</v>
      </c>
      <c r="B69" s="14" t="s">
        <v>192</v>
      </c>
      <c r="C69" s="14" t="s">
        <v>193</v>
      </c>
      <c r="D69" s="20" t="s">
        <v>42</v>
      </c>
      <c r="E69" s="14">
        <v>19.0</v>
      </c>
      <c r="F69" s="14">
        <v>360.0</v>
      </c>
      <c r="G69" s="16">
        <v>76171.2</v>
      </c>
      <c r="H69" s="17">
        <f t="shared" si="1"/>
        <v>16757.664</v>
      </c>
      <c r="I69" s="18">
        <v>22.0</v>
      </c>
      <c r="J69" s="18"/>
    </row>
    <row r="70" spans="8:8" s="4" ht="14.4" customFormat="1">
      <c r="A70" s="14">
        <v>68.0</v>
      </c>
      <c r="B70" s="14" t="s">
        <v>194</v>
      </c>
      <c r="C70" s="14" t="s">
        <v>195</v>
      </c>
      <c r="D70" s="20" t="s">
        <v>196</v>
      </c>
      <c r="E70" s="14">
        <v>19.0</v>
      </c>
      <c r="F70" s="14">
        <v>358.0</v>
      </c>
      <c r="G70" s="16">
        <v>86566.1</v>
      </c>
      <c r="H70" s="17">
        <f t="shared" si="1"/>
        <v>19044.542</v>
      </c>
      <c r="I70" s="18">
        <v>22.0</v>
      </c>
      <c r="J70" s="18"/>
    </row>
    <row r="71" spans="8:8" s="4" ht="14.4" customFormat="1">
      <c r="A71" s="14">
        <v>69.0</v>
      </c>
      <c r="B71" s="14" t="s">
        <v>57</v>
      </c>
      <c r="C71" s="14" t="s">
        <v>197</v>
      </c>
      <c r="D71" s="20" t="s">
        <v>198</v>
      </c>
      <c r="E71" s="14">
        <v>19.0</v>
      </c>
      <c r="F71" s="14">
        <v>363.0</v>
      </c>
      <c r="G71" s="16">
        <v>80009.9</v>
      </c>
      <c r="H71" s="17">
        <f t="shared" si="1"/>
        <v>15201.881</v>
      </c>
      <c r="I71" s="18">
        <v>19.0</v>
      </c>
      <c r="J71" s="18"/>
    </row>
    <row r="72" spans="8:8" s="4" ht="14.4" customFormat="1">
      <c r="A72" s="14">
        <v>70.0</v>
      </c>
      <c r="B72" s="14" t="s">
        <v>199</v>
      </c>
      <c r="C72" s="14" t="s">
        <v>200</v>
      </c>
      <c r="D72" s="20" t="s">
        <v>42</v>
      </c>
      <c r="E72" s="14">
        <v>19.0</v>
      </c>
      <c r="F72" s="14">
        <v>154.0</v>
      </c>
      <c r="G72" s="16">
        <v>16242.9</v>
      </c>
      <c r="H72" s="17">
        <f t="shared" si="1"/>
        <v>3573.438</v>
      </c>
      <c r="I72" s="18">
        <v>22.0</v>
      </c>
      <c r="J72" s="18"/>
    </row>
    <row r="73" spans="8:8" s="4" ht="14.4" customFormat="1">
      <c r="A73" s="14">
        <v>71.0</v>
      </c>
      <c r="B73" s="14" t="s">
        <v>202</v>
      </c>
      <c r="C73" s="14" t="s">
        <v>203</v>
      </c>
      <c r="D73" s="20" t="s">
        <v>42</v>
      </c>
      <c r="E73" s="14">
        <v>19.0</v>
      </c>
      <c r="F73" s="14">
        <v>196.0</v>
      </c>
      <c r="G73" s="16">
        <v>20114.0</v>
      </c>
      <c r="H73" s="17">
        <f t="shared" si="1"/>
        <v>4425.08</v>
      </c>
      <c r="I73" s="18">
        <v>22.0</v>
      </c>
      <c r="J73" s="18"/>
    </row>
    <row r="74" spans="8:8" s="4" ht="14.4" customFormat="1">
      <c r="A74" s="14">
        <v>72.0</v>
      </c>
      <c r="B74" s="14" t="s">
        <v>22</v>
      </c>
      <c r="C74" s="14" t="s">
        <v>205</v>
      </c>
      <c r="D74" s="20" t="s">
        <v>42</v>
      </c>
      <c r="E74" s="14">
        <v>19.0</v>
      </c>
      <c r="F74" s="14">
        <v>360.0</v>
      </c>
      <c r="G74" s="16">
        <v>56233.6</v>
      </c>
      <c r="H74" s="17">
        <f t="shared" si="1"/>
        <v>12371.392</v>
      </c>
      <c r="I74" s="18">
        <v>22.0</v>
      </c>
      <c r="J74" s="18"/>
    </row>
    <row r="75" spans="8:8" s="4" ht="14.4" customFormat="1">
      <c r="A75" s="14">
        <v>73.0</v>
      </c>
      <c r="B75" s="14" t="s">
        <v>40</v>
      </c>
      <c r="C75" s="14" t="s">
        <v>207</v>
      </c>
      <c r="D75" s="20" t="s">
        <v>42</v>
      </c>
      <c r="E75" s="14">
        <v>19.0</v>
      </c>
      <c r="F75" s="14">
        <v>135.0</v>
      </c>
      <c r="G75" s="16">
        <v>17698.1</v>
      </c>
      <c r="H75" s="17">
        <f t="shared" si="1"/>
        <v>3893.582</v>
      </c>
      <c r="I75" s="18">
        <v>22.0</v>
      </c>
      <c r="J75" s="18"/>
    </row>
    <row r="76" spans="8:8" s="4" ht="14.4" customFormat="1">
      <c r="A76" s="14">
        <v>74.0</v>
      </c>
      <c r="B76" s="14" t="s">
        <v>22</v>
      </c>
      <c r="C76" s="14" t="s">
        <v>208</v>
      </c>
      <c r="D76" s="20" t="s">
        <v>132</v>
      </c>
      <c r="E76" s="14">
        <v>19.0</v>
      </c>
      <c r="F76" s="14">
        <v>365.0</v>
      </c>
      <c r="G76" s="16">
        <v>66895.1</v>
      </c>
      <c r="H76" s="17">
        <f t="shared" si="1"/>
        <v>14716.922</v>
      </c>
      <c r="I76" s="18">
        <v>22.0</v>
      </c>
      <c r="J76" s="18"/>
    </row>
    <row r="77" spans="8:8" s="4" ht="14.4" customFormat="1">
      <c r="A77" s="14">
        <v>75.0</v>
      </c>
      <c r="B77" s="14" t="s">
        <v>57</v>
      </c>
      <c r="C77" s="14" t="s">
        <v>210</v>
      </c>
      <c r="D77" s="20" t="s">
        <v>132</v>
      </c>
      <c r="E77" s="14">
        <v>19.0</v>
      </c>
      <c r="F77" s="14">
        <v>350.0</v>
      </c>
      <c r="G77" s="16">
        <v>69344.8</v>
      </c>
      <c r="H77" s="17">
        <f t="shared" si="1"/>
        <v>15255.856</v>
      </c>
      <c r="I77" s="18">
        <v>22.0</v>
      </c>
      <c r="J77" s="18"/>
    </row>
    <row r="78" spans="8:8" s="4" ht="14.4" customFormat="1">
      <c r="A78" s="14">
        <v>76.0</v>
      </c>
      <c r="B78" s="14" t="s">
        <v>212</v>
      </c>
      <c r="C78" s="14" t="s">
        <v>213</v>
      </c>
      <c r="D78" s="20" t="s">
        <v>65</v>
      </c>
      <c r="E78" s="14">
        <v>19.0</v>
      </c>
      <c r="F78" s="14">
        <v>324.0</v>
      </c>
      <c r="G78" s="16">
        <v>67008.1</v>
      </c>
      <c r="H78" s="17">
        <f t="shared" si="1"/>
        <v>12731.539</v>
      </c>
      <c r="I78" s="18">
        <v>19.0</v>
      </c>
      <c r="J78" s="18"/>
    </row>
    <row r="79" spans="8:8" s="4" ht="14.4" customFormat="1">
      <c r="A79" s="14">
        <v>77.0</v>
      </c>
      <c r="B79" s="14" t="s">
        <v>215</v>
      </c>
      <c r="C79" s="14" t="s">
        <v>216</v>
      </c>
      <c r="D79" s="14" t="s">
        <v>217</v>
      </c>
      <c r="E79" s="14">
        <v>19.0</v>
      </c>
      <c r="F79" s="14">
        <v>117.0</v>
      </c>
      <c r="G79" s="16">
        <v>15336.2</v>
      </c>
      <c r="H79" s="17">
        <f t="shared" si="1"/>
        <v>3373.964</v>
      </c>
      <c r="I79" s="18">
        <v>22.0</v>
      </c>
      <c r="J79" s="18"/>
    </row>
    <row r="80" spans="8:8" s="4" ht="14.4" customFormat="1">
      <c r="A80" s="14">
        <v>78.0</v>
      </c>
      <c r="B80" s="14" t="s">
        <v>218</v>
      </c>
      <c r="C80" s="14" t="s">
        <v>219</v>
      </c>
      <c r="D80" s="20" t="s">
        <v>220</v>
      </c>
      <c r="E80" s="14">
        <v>62.0</v>
      </c>
      <c r="F80" s="14">
        <v>164.0</v>
      </c>
      <c r="G80" s="16">
        <v>26927.2</v>
      </c>
      <c r="H80" s="17">
        <f t="shared" si="1"/>
        <v>5923.9839999999995</v>
      </c>
      <c r="I80" s="18">
        <v>22.0</v>
      </c>
      <c r="J80" s="18"/>
    </row>
    <row r="81" spans="8:8" s="4" ht="14.4" customFormat="1">
      <c r="A81" s="14">
        <v>79.0</v>
      </c>
      <c r="B81" s="14" t="s">
        <v>218</v>
      </c>
      <c r="C81" s="14" t="s">
        <v>221</v>
      </c>
      <c r="D81" s="20" t="s">
        <v>220</v>
      </c>
      <c r="E81" s="14">
        <v>62.0</v>
      </c>
      <c r="F81" s="14">
        <v>358.0</v>
      </c>
      <c r="G81" s="16">
        <v>78795.9</v>
      </c>
      <c r="H81" s="17">
        <f t="shared" si="1"/>
        <v>17335.097999999998</v>
      </c>
      <c r="I81" s="18">
        <v>22.0</v>
      </c>
      <c r="J81" s="18"/>
    </row>
    <row r="82" spans="8:8" s="4" ht="14.4" customFormat="1">
      <c r="A82" s="14">
        <v>80.0</v>
      </c>
      <c r="B82" s="14" t="s">
        <v>222</v>
      </c>
      <c r="C82" s="14" t="s">
        <v>223</v>
      </c>
      <c r="D82" s="20" t="s">
        <v>220</v>
      </c>
      <c r="E82" s="14">
        <v>62.0</v>
      </c>
      <c r="F82" s="14">
        <v>304.0</v>
      </c>
      <c r="G82" s="16">
        <v>62740.9</v>
      </c>
      <c r="H82" s="17">
        <f t="shared" si="1"/>
        <v>13802.998</v>
      </c>
      <c r="I82" s="18">
        <v>22.0</v>
      </c>
      <c r="J82" s="18"/>
    </row>
    <row r="83" spans="8:8" s="4" ht="14.4" customFormat="1">
      <c r="A83" s="14">
        <v>81.0</v>
      </c>
      <c r="B83" s="14" t="s">
        <v>222</v>
      </c>
      <c r="C83" s="14" t="s">
        <v>224</v>
      </c>
      <c r="D83" s="20" t="s">
        <v>220</v>
      </c>
      <c r="E83" s="14">
        <v>62.0</v>
      </c>
      <c r="F83" s="14">
        <v>343.0</v>
      </c>
      <c r="G83" s="16">
        <v>72890.3</v>
      </c>
      <c r="H83" s="17">
        <f t="shared" si="1"/>
        <v>16035.866</v>
      </c>
      <c r="I83" s="18">
        <v>22.0</v>
      </c>
      <c r="J83" s="18"/>
    </row>
    <row r="84" spans="8:8" s="4" ht="14.4" customFormat="1">
      <c r="A84" s="14">
        <v>82.0</v>
      </c>
      <c r="B84" s="14" t="s">
        <v>225</v>
      </c>
      <c r="C84" s="14" t="s">
        <v>226</v>
      </c>
      <c r="D84" s="20" t="s">
        <v>220</v>
      </c>
      <c r="E84" s="14">
        <v>62.0</v>
      </c>
      <c r="F84" s="14">
        <v>349.0</v>
      </c>
      <c r="G84" s="16">
        <v>53883.9</v>
      </c>
      <c r="H84" s="17">
        <f t="shared" si="1"/>
        <v>11854.458</v>
      </c>
      <c r="I84" s="18">
        <v>22.0</v>
      </c>
      <c r="J84" s="18"/>
    </row>
    <row r="85" spans="8:8" s="4" ht="14.4" customFormat="1">
      <c r="A85" s="14">
        <v>83.0</v>
      </c>
      <c r="B85" s="14" t="s">
        <v>227</v>
      </c>
      <c r="C85" s="14" t="s">
        <v>228</v>
      </c>
      <c r="D85" s="20" t="s">
        <v>220</v>
      </c>
      <c r="E85" s="14">
        <v>62.0</v>
      </c>
      <c r="F85" s="14">
        <v>333.0</v>
      </c>
      <c r="G85" s="16">
        <v>40916.3</v>
      </c>
      <c r="H85" s="17">
        <f t="shared" si="1"/>
        <v>9001.586</v>
      </c>
      <c r="I85" s="18">
        <v>22.0</v>
      </c>
      <c r="J85" s="18"/>
    </row>
    <row r="86" spans="8:8" s="4" ht="14.4" customFormat="1">
      <c r="A86" s="14">
        <v>84.0</v>
      </c>
      <c r="B86" s="14" t="s">
        <v>227</v>
      </c>
      <c r="C86" s="14" t="s">
        <v>229</v>
      </c>
      <c r="D86" s="20" t="s">
        <v>220</v>
      </c>
      <c r="E86" s="14">
        <v>62.0</v>
      </c>
      <c r="F86" s="14">
        <v>220.0</v>
      </c>
      <c r="G86" s="16">
        <v>40193.8</v>
      </c>
      <c r="H86" s="17">
        <f t="shared" si="1"/>
        <v>8842.636</v>
      </c>
      <c r="I86" s="18">
        <v>22.0</v>
      </c>
      <c r="J86" s="18"/>
    </row>
    <row r="87" spans="8:8" s="4" ht="14.4" customFormat="1">
      <c r="A87" s="14">
        <v>85.0</v>
      </c>
      <c r="B87" s="14" t="s">
        <v>227</v>
      </c>
      <c r="C87" s="14" t="s">
        <v>230</v>
      </c>
      <c r="D87" s="20" t="s">
        <v>220</v>
      </c>
      <c r="E87" s="14">
        <v>62.0</v>
      </c>
      <c r="F87" s="14">
        <v>349.0</v>
      </c>
      <c r="G87" s="16">
        <v>38408.0</v>
      </c>
      <c r="H87" s="17">
        <f t="shared" si="1"/>
        <v>8449.76</v>
      </c>
      <c r="I87" s="18">
        <v>22.0</v>
      </c>
      <c r="J87" s="18"/>
    </row>
    <row r="88" spans="8:8" s="4" ht="14.4" customFormat="1">
      <c r="A88" s="14"/>
      <c r="B88" s="14"/>
      <c r="C88" s="14"/>
      <c r="D88" s="14"/>
      <c r="E88" s="14"/>
      <c r="F88" s="14"/>
      <c r="G88" s="16">
        <f>SUM(G3:G87)</f>
        <v>4321620.399999999</v>
      </c>
      <c r="H88" s="16">
        <f>SUM(H3:H87)</f>
        <v>918896.7970000006</v>
      </c>
      <c r="I88" s="18"/>
      <c r="J88" s="18"/>
    </row>
    <row r="89" spans="8:8" s="38" ht="35.4" customFormat="1" customHeight="1">
      <c r="A89" s="39" t="s">
        <v>231</v>
      </c>
      <c r="B89" s="39"/>
      <c r="C89" s="39"/>
      <c r="D89" s="39"/>
      <c r="E89" s="39"/>
      <c r="F89" s="39"/>
      <c r="G89" s="40"/>
      <c r="H89" s="39"/>
      <c r="I89" s="39"/>
      <c r="J89" s="39"/>
    </row>
    <row r="90" spans="8:8" s="38" ht="28.8" customFormat="1" customHeight="1">
      <c r="A90" s="41" t="s">
        <v>232</v>
      </c>
      <c r="B90" s="41"/>
      <c r="C90" s="41"/>
      <c r="D90" s="41"/>
      <c r="E90" s="41"/>
      <c r="F90" s="41"/>
      <c r="G90" s="42"/>
      <c r="H90" s="41"/>
      <c r="I90" s="41"/>
      <c r="J90" s="41"/>
    </row>
    <row r="91" spans="8:8" s="4" ht="14.4" customFormat="1">
      <c r="A91" s="31"/>
      <c r="B91" s="31"/>
      <c r="C91" s="31"/>
      <c r="D91" s="31"/>
      <c r="E91" s="31"/>
      <c r="F91" s="31"/>
      <c r="G91" s="32"/>
      <c r="H91" s="32"/>
      <c r="I91" s="32"/>
    </row>
    <row r="92" spans="8:8" s="4" ht="14.4" customFormat="1">
      <c r="A92" s="31"/>
      <c r="B92" s="31"/>
      <c r="C92" s="31"/>
      <c r="D92" s="31"/>
      <c r="E92" s="31"/>
      <c r="F92" s="31"/>
      <c r="G92" s="32"/>
      <c r="H92" s="32"/>
      <c r="I92" s="32"/>
    </row>
    <row r="93" spans="8:8" s="4" ht="14.4" customFormat="1">
      <c r="A93" s="31"/>
      <c r="B93" s="31"/>
      <c r="C93" s="31"/>
      <c r="D93" s="31"/>
      <c r="E93" s="31"/>
      <c r="F93" s="31"/>
      <c r="G93" s="32"/>
      <c r="H93" s="32"/>
      <c r="I93" s="32"/>
    </row>
    <row r="94" spans="8:8" s="4" ht="14.4" customFormat="1">
      <c r="A94" s="31"/>
      <c r="B94" s="31"/>
      <c r="C94" s="31"/>
      <c r="D94" s="31"/>
      <c r="E94" s="31"/>
      <c r="F94" s="31"/>
      <c r="G94" s="32"/>
      <c r="H94" s="32"/>
      <c r="I94" s="32"/>
    </row>
    <row r="95" spans="8:8" s="4" ht="14.4" customFormat="1">
      <c r="A95" s="31"/>
      <c r="B95" s="31"/>
      <c r="C95" s="31"/>
      <c r="D95" s="31"/>
      <c r="E95" s="31"/>
      <c r="F95" s="31"/>
      <c r="G95" s="32"/>
      <c r="H95" s="32"/>
      <c r="I95" s="32"/>
    </row>
    <row r="96" spans="8:8" s="4" ht="14.4" customFormat="1">
      <c r="A96" s="31"/>
      <c r="B96" s="31"/>
      <c r="C96" s="31"/>
      <c r="D96" s="31"/>
      <c r="E96" s="31"/>
      <c r="F96" s="31"/>
      <c r="G96" s="32"/>
      <c r="H96" s="32"/>
      <c r="I96" s="32"/>
    </row>
    <row r="97" spans="8:8" s="4" ht="14.4" customFormat="1">
      <c r="A97" s="31"/>
      <c r="B97" s="31"/>
      <c r="C97" s="31"/>
      <c r="D97" s="31"/>
      <c r="E97" s="31"/>
      <c r="F97" s="31"/>
      <c r="G97" s="32"/>
      <c r="H97" s="32"/>
      <c r="I97" s="32"/>
    </row>
    <row r="98" spans="8:8" s="4" ht="14.4" customFormat="1">
      <c r="A98" s="31"/>
      <c r="B98" s="31"/>
      <c r="C98" s="31"/>
      <c r="D98" s="31"/>
      <c r="E98" s="31"/>
      <c r="F98" s="31"/>
      <c r="G98" s="32"/>
      <c r="H98" s="32"/>
      <c r="I98" s="32"/>
    </row>
    <row r="99" spans="8:8" s="4" ht="14.4" customFormat="1">
      <c r="A99" s="31"/>
      <c r="B99" s="31"/>
      <c r="C99" s="31"/>
      <c r="D99" s="31"/>
      <c r="E99" s="31"/>
      <c r="F99" s="31"/>
      <c r="G99" s="32"/>
      <c r="H99" s="32"/>
      <c r="I99" s="32"/>
    </row>
    <row r="100" spans="8:8" s="4" ht="14.4" customFormat="1">
      <c r="A100" s="31"/>
      <c r="B100" s="31"/>
      <c r="C100" s="31"/>
      <c r="D100" s="31"/>
      <c r="E100" s="31"/>
      <c r="F100" s="31"/>
      <c r="G100" s="32"/>
      <c r="H100" s="32"/>
      <c r="I100" s="32"/>
    </row>
    <row r="101" spans="8:8" s="4" ht="14.4" customFormat="1">
      <c r="A101" s="31"/>
      <c r="B101" s="31"/>
      <c r="C101" s="31"/>
      <c r="D101" s="31"/>
      <c r="E101" s="31"/>
      <c r="F101" s="31"/>
      <c r="G101" s="32"/>
      <c r="H101" s="32"/>
      <c r="I101" s="32"/>
    </row>
    <row r="102" spans="8:8" s="4" ht="14.4" customFormat="1">
      <c r="A102" s="31"/>
      <c r="B102" s="31"/>
      <c r="C102" s="31"/>
      <c r="D102" s="31"/>
      <c r="E102" s="31"/>
      <c r="F102" s="31"/>
      <c r="G102" s="32"/>
      <c r="H102" s="32"/>
      <c r="I102" s="32"/>
    </row>
    <row r="103" spans="8:8" s="4" ht="14.4" customFormat="1">
      <c r="A103" s="31"/>
      <c r="B103" s="31"/>
      <c r="C103" s="31"/>
      <c r="D103" s="31"/>
      <c r="E103" s="31"/>
      <c r="F103" s="31"/>
      <c r="G103" s="32"/>
      <c r="H103" s="32"/>
      <c r="I103" s="32"/>
    </row>
    <row r="104" spans="8:8" s="4" ht="14.4" customFormat="1">
      <c r="A104" s="31"/>
      <c r="B104" s="31"/>
      <c r="C104" s="31"/>
      <c r="D104" s="31"/>
      <c r="E104" s="31"/>
      <c r="F104" s="31"/>
      <c r="G104" s="32"/>
      <c r="H104" s="32"/>
      <c r="I104" s="32"/>
    </row>
    <row r="105" spans="8:8" s="4" ht="14.4" customFormat="1">
      <c r="A105" s="34"/>
      <c r="B105" s="35"/>
      <c r="C105" s="35"/>
      <c r="D105" s="35"/>
      <c r="E105" s="35"/>
      <c r="F105" s="35"/>
      <c r="G105" s="36"/>
      <c r="H105" s="36"/>
      <c r="I105" s="36"/>
    </row>
  </sheetData>
  <mergeCells count="3">
    <mergeCell ref="A1:I1"/>
    <mergeCell ref="A89:J89"/>
    <mergeCell ref="A90:J90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E26" sqref="E26"/>
    </sheetView>
  </sheetViews>
  <sheetFormatPr defaultRowHeight="14.4"/>
  <sheetData/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BLK-AL80</dc:creator>
  <cp:lastModifiedBy>刘琪</cp:lastModifiedBy>
  <dcterms:created xsi:type="dcterms:W3CDTF">2023-05-12T03:15:00Z</dcterms:created>
  <dcterms:modified xsi:type="dcterms:W3CDTF">2025-08-12T09:45:30Z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